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z2301-03\Desktop\全日HP差替えデータ２\"/>
    </mc:Choice>
  </mc:AlternateContent>
  <xr:revisionPtr revIDLastSave="0" documentId="13_ncr:1_{1D37F0A9-84D2-47BD-9F31-44175E730BAA}" xr6:coauthVersionLast="47" xr6:coauthVersionMax="47" xr10:uidLastSave="{00000000-0000-0000-0000-000000000000}"/>
  <bookViews>
    <workbookView xWindow="-120" yWindow="-120" windowWidth="20730" windowHeight="11040" tabRatio="913" firstSheet="10" activeTab="12" xr2:uid="{0600B100-D5A7-445D-AEEF-6C805D94905F}"/>
  </bookViews>
  <sheets>
    <sheet name="01.入会申込書" sheetId="1" r:id="rId1"/>
    <sheet name="02.弁済業務保証金分担金納付書" sheetId="15" r:id="rId2"/>
    <sheet name="03.個人情報（全日）" sheetId="31" r:id="rId3"/>
    <sheet name="04.個人情報（保証）" sheetId="32" r:id="rId4"/>
    <sheet name="05.TRA入会申込書" sheetId="14" r:id="rId5"/>
    <sheet name="06.全日本不動産政治連盟入会申込書" sheetId="30" r:id="rId6"/>
    <sheet name="07.誓約書" sheetId="36" r:id="rId7"/>
    <sheet name="08.確約書" sheetId="12" r:id="rId8"/>
    <sheet name="09.連帯保証人届出書" sheetId="13" r:id="rId9"/>
    <sheet name="10.代表者届" sheetId="11" r:id="rId10"/>
    <sheet name="11.専任宅地建物取引士届" sheetId="6" r:id="rId11"/>
    <sheet name="12.近畿レインズ加入申込書" sheetId="34" r:id="rId12"/>
    <sheet name="13.アンケート・紹介者" sheetId="39" r:id="rId13"/>
    <sheet name="base" sheetId="25" state="hidden" r:id="rId14"/>
    <sheet name="daisei" sheetId="26" state="hidden" r:id="rId15"/>
    <sheet name="sentori" sheetId="27" state="hidden" r:id="rId16"/>
  </sheets>
  <externalReferences>
    <externalReference r:id="rId17"/>
  </externalReferences>
  <definedNames>
    <definedName name="branch_count" localSheetId="12">[1]base!$C$11</definedName>
    <definedName name="branch_count">base!$C$11</definedName>
    <definedName name="capital" localSheetId="12">[1]base!$G$15</definedName>
    <definedName name="capital">base!$G$15</definedName>
    <definedName name="daisei" localSheetId="12">[1]daisei!$A$3:$S$102</definedName>
    <definedName name="daisei">daisei!$A$3:$S$102</definedName>
    <definedName name="deposit_type" localSheetId="12">[1]base!$C$8</definedName>
    <definedName name="deposit_type">base!$C$8</definedName>
    <definedName name="email1" localSheetId="12">[1]base!$G$12</definedName>
    <definedName name="email1">base!$G$12</definedName>
    <definedName name="email2" localSheetId="12">[1]base!$G$13</definedName>
    <definedName name="email2">base!$G$13</definedName>
    <definedName name="gyosei_date">base!$C$9</definedName>
    <definedName name="hojin_kojin_type" localSheetId="12">[1]base!$C$3</definedName>
    <definedName name="hojin_kojin_type">base!$C$3</definedName>
    <definedName name="hojin_open_date" localSheetId="12">[1]base!$G$14</definedName>
    <definedName name="hojin_open_date">base!$G$14</definedName>
    <definedName name="industry" localSheetId="12">[1]base!$G$18</definedName>
    <definedName name="industry">base!$G$18</definedName>
    <definedName name="input_date" localSheetId="12">[1]base!$C$10</definedName>
    <definedName name="input_date">base!$C$10</definedName>
    <definedName name="jug_count" localSheetId="12">[1]base!$G$17</definedName>
    <definedName name="jug_count">base!$G$17</definedName>
    <definedName name="kojin_open_date" localSheetId="12">[1]base!$G$16</definedName>
    <definedName name="kojin_open_date">base!$G$16</definedName>
    <definedName name="license_app_date">base!$K$9</definedName>
    <definedName name="license_count" localSheetId="12">[1]base!$K$3</definedName>
    <definedName name="license_count">base!$K$3</definedName>
    <definedName name="license_date" localSheetId="12">[1]base!$K$5</definedName>
    <definedName name="license_date">base!$K$5</definedName>
    <definedName name="license_from" localSheetId="12">[1]base!$K$6</definedName>
    <definedName name="license_from">base!$K$6</definedName>
    <definedName name="license_nm" localSheetId="12">[1]base!$K$2</definedName>
    <definedName name="license_nm">base!$K$2</definedName>
    <definedName name="license_no" localSheetId="12">[1]base!$K$4</definedName>
    <definedName name="license_no">base!$K$4</definedName>
    <definedName name="license_notice_flg">base!$C$4</definedName>
    <definedName name="license_receipt_no">base!$K$8</definedName>
    <definedName name="license_to" localSheetId="12">[1]base!$K$7</definedName>
    <definedName name="license_to">base!$K$7</definedName>
    <definedName name="minute_walk">base!$G$21</definedName>
    <definedName name="_xlnm.Print_Area" localSheetId="0">'01.入会申込書'!$A$1:$BA$86</definedName>
    <definedName name="_xlnm.Print_Area" localSheetId="1">'02.弁済業務保証金分担金納付書'!$A$1:$AW$70</definedName>
    <definedName name="_xlnm.Print_Area" localSheetId="2">'03.個人情報（全日）'!$A$1:$J$22</definedName>
    <definedName name="_xlnm.Print_Area" localSheetId="5">'06.全日本不動産政治連盟入会申込書'!$A$1:$X$60</definedName>
    <definedName name="_xlnm.Print_Area" localSheetId="7">'08.確約書'!$A$1:$O$55</definedName>
    <definedName name="_xlnm.Print_Area" localSheetId="8">'09.連帯保証人届出書'!$A$1:$BB$96</definedName>
    <definedName name="_xlnm.Print_Area" localSheetId="9">'10.代表者届'!$A$1:$BA$70</definedName>
    <definedName name="_xlnm.Print_Area" localSheetId="10">'11.専任宅地建物取引士届'!$A$1:$BB$123</definedName>
    <definedName name="_xlnm.Print_Area" localSheetId="11">'12.近畿レインズ加入申込書'!$A$1:$AG$35</definedName>
    <definedName name="railway">base!$G$19</definedName>
    <definedName name="seirei_type">base!$C$6</definedName>
    <definedName name="sentori" localSheetId="12">[1]sentori!$A$3:$V$102</definedName>
    <definedName name="sentori">sentori!$A$3:$V$102</definedName>
    <definedName name="sentori_type">base!$C$7</definedName>
    <definedName name="shogo_kn" localSheetId="12">[1]base!$G$3</definedName>
    <definedName name="shogo_kn">base!$G$3</definedName>
    <definedName name="shogo_nm" localSheetId="12">[1]base!$G$2</definedName>
    <definedName name="shogo_nm">base!$G$2</definedName>
    <definedName name="station">base!$G$20</definedName>
    <definedName name="szt_bnt" localSheetId="12">[1]base!$G$8</definedName>
    <definedName name="szt_bnt">base!$G$8</definedName>
    <definedName name="szt_cs" localSheetId="12">[1]base!$G$7</definedName>
    <definedName name="szt_cs">base!$G$7</definedName>
    <definedName name="szt_fax" localSheetId="12">[1]base!$G$11</definedName>
    <definedName name="szt_fax">base!$G$11</definedName>
    <definedName name="szt_skg" localSheetId="12">[1]base!$G$6</definedName>
    <definedName name="szt_skg">base!$G$6</definedName>
    <definedName name="szt_tat" localSheetId="12">[1]base!$G$9</definedName>
    <definedName name="szt_tat">base!$G$9</definedName>
    <definedName name="szt_tdfk" localSheetId="12">[1]base!$G$5</definedName>
    <definedName name="szt_tdfk">base!$G$5</definedName>
    <definedName name="szt_tel" localSheetId="12">[1]base!$G$10</definedName>
    <definedName name="szt_tel">base!$G$10</definedName>
    <definedName name="szt_zip" localSheetId="12">[1]base!$G$4</definedName>
    <definedName name="szt_zip">base!$G$4</definedName>
    <definedName name="tra_notice1" localSheetId="12">[1]base!$O$2</definedName>
    <definedName name="tra_notice1">base!$O$2</definedName>
    <definedName name="tra_notice2" localSheetId="12">[1]base!$O$3</definedName>
    <definedName name="tra_notice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15" l="1"/>
  <c r="M39" i="1"/>
  <c r="AM66" i="14"/>
  <c r="AM63" i="14"/>
  <c r="O41" i="11"/>
  <c r="AG36" i="11"/>
  <c r="O73" i="1"/>
  <c r="AG71" i="1"/>
  <c r="O65" i="1"/>
  <c r="AG63" i="1"/>
  <c r="O51" i="1"/>
  <c r="K46" i="14" s="1"/>
  <c r="AG48" i="1"/>
  <c r="AJ48" i="14" s="1"/>
  <c r="P114" i="6"/>
  <c r="AH112" i="6"/>
  <c r="P103" i="6"/>
  <c r="AH101" i="6"/>
  <c r="P92" i="6"/>
  <c r="AH90" i="6"/>
  <c r="P81" i="6"/>
  <c r="AH79" i="6"/>
  <c r="P70" i="6"/>
  <c r="AH68" i="6"/>
  <c r="P59" i="6"/>
  <c r="AH57" i="6"/>
  <c r="P48" i="6"/>
  <c r="AH46" i="6"/>
  <c r="P37" i="6"/>
  <c r="AH35" i="6"/>
  <c r="P26" i="6"/>
  <c r="AH24" i="6"/>
  <c r="AK41" i="1"/>
  <c r="M41" i="1"/>
  <c r="AJ41" i="14" s="1"/>
  <c r="O38" i="1"/>
  <c r="F16" i="34" s="1"/>
  <c r="M27" i="1"/>
  <c r="H24" i="13" l="1"/>
  <c r="B20" i="34"/>
  <c r="R20" i="34"/>
  <c r="AJ43" i="14"/>
  <c r="Q17" i="15"/>
  <c r="K40" i="14"/>
  <c r="AM53" i="13"/>
  <c r="AF45" i="1"/>
  <c r="AY118" i="6"/>
  <c r="AU118" i="6"/>
  <c r="AQ118" i="6"/>
  <c r="AN118" i="6"/>
  <c r="Y118" i="6"/>
  <c r="O118" i="6"/>
  <c r="N115" i="6"/>
  <c r="N111" i="6"/>
  <c r="BA109" i="6"/>
  <c r="AZ109" i="6"/>
  <c r="AU109" i="6"/>
  <c r="AQ109" i="6"/>
  <c r="AK109" i="6"/>
  <c r="AG109" i="6"/>
  <c r="N109" i="6"/>
  <c r="AY107" i="6"/>
  <c r="AU107" i="6"/>
  <c r="AQ107" i="6"/>
  <c r="AN107" i="6"/>
  <c r="Y107" i="6"/>
  <c r="O107" i="6"/>
  <c r="N104" i="6"/>
  <c r="N100" i="6"/>
  <c r="BA98" i="6"/>
  <c r="AZ98" i="6"/>
  <c r="AU98" i="6"/>
  <c r="AQ98" i="6"/>
  <c r="AK98" i="6"/>
  <c r="AG98" i="6"/>
  <c r="N98" i="6"/>
  <c r="AY96" i="6"/>
  <c r="AU96" i="6"/>
  <c r="AQ96" i="6"/>
  <c r="AN96" i="6"/>
  <c r="Y96" i="6"/>
  <c r="O96" i="6"/>
  <c r="N93" i="6"/>
  <c r="N89" i="6"/>
  <c r="BA87" i="6"/>
  <c r="AZ87" i="6"/>
  <c r="AU87" i="6"/>
  <c r="AQ87" i="6"/>
  <c r="AK87" i="6"/>
  <c r="AG87" i="6"/>
  <c r="N87" i="6"/>
  <c r="AY85" i="6"/>
  <c r="AU85" i="6"/>
  <c r="AQ85" i="6"/>
  <c r="AN85" i="6"/>
  <c r="Y85" i="6"/>
  <c r="O85" i="6"/>
  <c r="N82" i="6"/>
  <c r="N78" i="6"/>
  <c r="BA76" i="6"/>
  <c r="AZ76" i="6"/>
  <c r="AU76" i="6"/>
  <c r="AQ76" i="6"/>
  <c r="AK76" i="6"/>
  <c r="AG76" i="6"/>
  <c r="N76" i="6"/>
  <c r="AE56" i="1" l="1"/>
  <c r="AE54" i="1"/>
  <c r="AI54" i="1"/>
  <c r="AX25" i="1"/>
  <c r="AT25" i="1"/>
  <c r="AP25" i="1"/>
  <c r="G3" i="36" l="1"/>
  <c r="I34" i="12"/>
  <c r="I3" i="36"/>
  <c r="K34" i="12"/>
  <c r="K3" i="36"/>
  <c r="M34" i="12"/>
  <c r="F8" i="36" l="1"/>
  <c r="E40" i="12"/>
  <c r="B17" i="34"/>
  <c r="AF3" i="34"/>
  <c r="AC3" i="34"/>
  <c r="Z3" i="34"/>
  <c r="M52" i="1"/>
  <c r="AT45" i="1"/>
  <c r="AP45" i="1"/>
  <c r="AJ45" i="1"/>
  <c r="M47" i="1"/>
  <c r="F11" i="36" l="1"/>
  <c r="E46" i="12"/>
  <c r="U14" i="34"/>
  <c r="U11" i="34"/>
  <c r="AJ50" i="1"/>
  <c r="AM40" i="13"/>
  <c r="M50" i="1" l="1"/>
  <c r="M54" i="1"/>
  <c r="AN54" i="14" s="1"/>
  <c r="M35" i="1"/>
  <c r="G9" i="1"/>
  <c r="G5" i="1"/>
  <c r="G1" i="1"/>
  <c r="J56" i="14"/>
  <c r="M33" i="1"/>
  <c r="M39" i="11"/>
  <c r="M35" i="11"/>
  <c r="F10" i="36" l="1"/>
  <c r="E43" i="12"/>
  <c r="J21" i="32"/>
  <c r="B11" i="34"/>
  <c r="B14" i="34"/>
  <c r="J21" i="31"/>
  <c r="N71" i="6"/>
  <c r="N60" i="6"/>
  <c r="N49" i="6"/>
  <c r="N38" i="6"/>
  <c r="N27" i="6"/>
  <c r="M42" i="11"/>
  <c r="M74" i="1"/>
  <c r="M66" i="1"/>
  <c r="AC58" i="1"/>
  <c r="M58" i="1"/>
  <c r="AU49" i="13"/>
  <c r="AR49" i="13"/>
  <c r="AO49" i="13"/>
  <c r="M45" i="1"/>
  <c r="M43" i="1"/>
  <c r="AX31" i="1"/>
  <c r="AP31" i="1"/>
  <c r="AT31" i="1"/>
  <c r="AX29" i="1"/>
  <c r="AT29" i="1"/>
  <c r="AP29" i="1"/>
  <c r="AP27" i="1"/>
  <c r="AI27" i="1"/>
  <c r="O15" i="30"/>
  <c r="I14" i="34" l="1"/>
  <c r="L14" i="34"/>
  <c r="C20" i="31"/>
  <c r="C20" i="32"/>
  <c r="J41" i="14"/>
  <c r="J20" i="32"/>
  <c r="J20" i="31"/>
  <c r="E20" i="32"/>
  <c r="E20" i="31"/>
  <c r="G20" i="32"/>
  <c r="G20" i="31"/>
  <c r="J22" i="31"/>
  <c r="J22" i="32"/>
  <c r="AM79" i="14"/>
  <c r="AU54" i="1"/>
  <c r="AN54" i="1"/>
  <c r="AY45" i="1"/>
  <c r="M44" i="1"/>
  <c r="R29" i="1"/>
  <c r="AY30" i="6"/>
  <c r="AU30" i="6"/>
  <c r="AQ30" i="6"/>
  <c r="AN30" i="6"/>
  <c r="Y30" i="6"/>
  <c r="O30" i="6"/>
  <c r="AU21" i="6"/>
  <c r="AQ21" i="6"/>
  <c r="AK21" i="6"/>
  <c r="AG21" i="6"/>
  <c r="BA21" i="6"/>
  <c r="N23" i="6"/>
  <c r="N21" i="6"/>
  <c r="AK65" i="6"/>
  <c r="AK54" i="6"/>
  <c r="AK43" i="6"/>
  <c r="AK32" i="6"/>
  <c r="AJ68" i="1"/>
  <c r="AJ60" i="1"/>
  <c r="AY68" i="1"/>
  <c r="AX76" i="1"/>
  <c r="AT76" i="1"/>
  <c r="AP76" i="1"/>
  <c r="AM76" i="1"/>
  <c r="X76" i="1"/>
  <c r="N76" i="1"/>
  <c r="AT68" i="1"/>
  <c r="AP68" i="1"/>
  <c r="AF68" i="1"/>
  <c r="M68" i="1"/>
  <c r="AF60" i="1"/>
  <c r="AY60" i="1"/>
  <c r="M62" i="1"/>
  <c r="M60" i="1"/>
  <c r="AM49" i="13"/>
  <c r="Q15" i="30" l="1"/>
  <c r="G26" i="30"/>
  <c r="U15" i="30"/>
  <c r="G18" i="30"/>
  <c r="G20" i="30"/>
  <c r="G33" i="30"/>
  <c r="M70" i="1"/>
  <c r="W29" i="1"/>
  <c r="G30" i="30" l="1"/>
  <c r="S15" i="30"/>
  <c r="BA65" i="6"/>
  <c r="BA54" i="6"/>
  <c r="BA43" i="6"/>
  <c r="BA32" i="6"/>
  <c r="AY74" i="6"/>
  <c r="AU74" i="6"/>
  <c r="AQ74" i="6"/>
  <c r="AN74" i="6"/>
  <c r="Y74" i="6"/>
  <c r="O74" i="6"/>
  <c r="N67" i="6"/>
  <c r="AZ65" i="6"/>
  <c r="AU65" i="6"/>
  <c r="AQ65" i="6"/>
  <c r="AG65" i="6"/>
  <c r="N65" i="6"/>
  <c r="AY63" i="6"/>
  <c r="AU63" i="6"/>
  <c r="AQ63" i="6"/>
  <c r="AN63" i="6"/>
  <c r="Y63" i="6"/>
  <c r="O63" i="6"/>
  <c r="N56" i="6"/>
  <c r="AZ54" i="6"/>
  <c r="AU54" i="6"/>
  <c r="AQ54" i="6"/>
  <c r="AG54" i="6"/>
  <c r="N54" i="6"/>
  <c r="AY52" i="6"/>
  <c r="AU52" i="6"/>
  <c r="AQ52" i="6"/>
  <c r="AN52" i="6"/>
  <c r="Y52" i="6"/>
  <c r="O52" i="6"/>
  <c r="N45" i="6"/>
  <c r="AZ43" i="6"/>
  <c r="AU43" i="6"/>
  <c r="AQ43" i="6"/>
  <c r="AG43" i="6"/>
  <c r="N43" i="6"/>
  <c r="AY41" i="6"/>
  <c r="AU41" i="6"/>
  <c r="AQ41" i="6"/>
  <c r="AN41" i="6"/>
  <c r="Y41" i="6"/>
  <c r="O41" i="6"/>
  <c r="N34" i="6"/>
  <c r="AZ32" i="6"/>
  <c r="AU32" i="6"/>
  <c r="AQ32" i="6"/>
  <c r="AG32" i="6"/>
  <c r="N32" i="6"/>
  <c r="AZ21" i="6"/>
  <c r="AY33" i="11"/>
  <c r="AT33" i="11"/>
  <c r="AP33" i="11"/>
  <c r="AJ33" i="11"/>
  <c r="AF33" i="11"/>
  <c r="M33" i="11"/>
  <c r="M78" i="1"/>
  <c r="AT60" i="1"/>
  <c r="AP60" i="1"/>
  <c r="AU56" i="1"/>
  <c r="AN56" i="1"/>
  <c r="AI56" i="1"/>
  <c r="AB29" i="1"/>
  <c r="AI24" i="14" l="1"/>
  <c r="AM24" i="14"/>
  <c r="AP27" i="11"/>
  <c r="AI60" i="14"/>
  <c r="AF36" i="14"/>
  <c r="J34" i="14"/>
  <c r="J47" i="14"/>
  <c r="Q50" i="14"/>
  <c r="U50" i="14"/>
  <c r="Y50" i="14"/>
  <c r="AQ50" i="14"/>
  <c r="AV58" i="1"/>
  <c r="AQ24" i="14"/>
  <c r="J27" i="14"/>
  <c r="J33" i="14"/>
  <c r="AF33" i="14"/>
  <c r="AM33" i="14"/>
  <c r="AQ33" i="14"/>
  <c r="N50" i="14"/>
  <c r="AF50" i="14"/>
  <c r="AI50" i="14"/>
  <c r="AM50" i="14"/>
  <c r="J54" i="14"/>
  <c r="Y54" i="14"/>
  <c r="J60" i="14"/>
  <c r="P60" i="14"/>
  <c r="S60" i="14"/>
  <c r="AF60" i="14"/>
  <c r="AM60" i="14"/>
  <c r="AQ60" i="14"/>
  <c r="C15" i="13"/>
  <c r="F15" i="13"/>
  <c r="I15" i="13"/>
  <c r="N18" i="13"/>
  <c r="Q18" i="13"/>
  <c r="AD30" i="13"/>
  <c r="AI30" i="13"/>
  <c r="AL30" i="13"/>
  <c r="G36" i="13"/>
  <c r="AR8" i="15"/>
  <c r="O13" i="15"/>
  <c r="AB13" i="15"/>
  <c r="AI13" i="15"/>
  <c r="O15" i="15"/>
  <c r="AA15" i="15"/>
  <c r="AI15" i="15"/>
  <c r="K37" i="15"/>
  <c r="AP25" i="11"/>
  <c r="AT25" i="11"/>
  <c r="AI27" i="11"/>
  <c r="AQ10" i="6"/>
  <c r="AU10" i="6"/>
  <c r="AY10" i="6"/>
  <c r="N12" i="6"/>
  <c r="AJ12" i="6"/>
  <c r="AQ12" i="6"/>
  <c r="V37" i="15" l="1"/>
  <c r="V39" i="15" s="1"/>
  <c r="AM57" i="13"/>
  <c r="K39" i="15"/>
  <c r="P19" i="15"/>
  <c r="G30" i="13"/>
  <c r="N15" i="6"/>
  <c r="AA71" i="14"/>
  <c r="J28" i="14"/>
  <c r="M30" i="11"/>
  <c r="S15" i="15"/>
  <c r="AI33" i="14"/>
  <c r="AN8" i="15"/>
  <c r="G26" i="13"/>
  <c r="AF30" i="13"/>
  <c r="P21" i="15"/>
  <c r="P18" i="15"/>
  <c r="AJ8" i="15"/>
  <c r="AA72" i="14"/>
  <c r="M27" i="11"/>
  <c r="AX25" i="11"/>
  <c r="G1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sz val="11"/>
            <color rgb="FF000000"/>
            <rFont val="ＭＳ 明朝"/>
            <family val="1"/>
          </rPr>
          <t>　本書類は入力不要です。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AF6AA2C-5E6E-48E5-95EB-29308F347EBD}">
      <text>
        <r>
          <rPr>
            <sz val="11"/>
            <color rgb="FF000000"/>
            <rFont val="ＭＳ 明朝"/>
            <family val="1"/>
          </rPr>
          <t>　本書類は入力不要です。
　印刷し、内容をよくご確認下さい。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517AB9A-705C-4CD6-A3BC-E7E2C09500D0}">
      <text>
        <r>
          <rPr>
            <sz val="11"/>
            <color rgb="FF000000"/>
            <rFont val="ＭＳ 明朝"/>
            <family val="1"/>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R1" authorId="0" shapeId="0" xr:uid="{00000000-0006-0000-0200-000001000000}">
      <text>
        <r>
          <rPr>
            <sz val="8"/>
            <color rgb="FF000000"/>
            <rFont val="HG創英角ｺﾞｼｯｸUB"/>
            <family val="3"/>
          </rPr>
          <t>ﾘｽﾄより選択</t>
        </r>
      </text>
    </comment>
    <comment ref="R4" authorId="0" shapeId="0" xr:uid="{00000000-0006-0000-0200-000003000000}">
      <text>
        <r>
          <rPr>
            <sz val="8"/>
            <color rgb="FF000000"/>
            <rFont val="HG創英角ｺﾞｼｯｸUB"/>
            <family val="3"/>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B84C0B0D-7374-4159-A19E-7E5B66945C69}">
      <text>
        <r>
          <rPr>
            <sz val="10"/>
            <color indexed="81"/>
            <rFont val="ＭＳ 明朝"/>
            <family val="1"/>
            <charset val="128"/>
          </rPr>
          <t>　①本書類は入力不要です。
　　　印刷し、内容をよくご確認のうえ、
　　　押印して下さい。
　②押印していただく印鑑は、法人の方は
　　法人の実印、個人の方は個人の実印にて
　　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4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500-000001000000}">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<sst xmlns="http://schemas.openxmlformats.org/spreadsheetml/2006/main" count="1735" uniqueCount="856">
  <si>
    <t>新入会</t>
    <phoneticPr fontId="8"/>
  </si>
  <si>
    <t>継続</t>
    <phoneticPr fontId="8"/>
  </si>
  <si>
    <r>
      <rPr>
        <sz val="8"/>
        <color theme="1"/>
        <rFont val="ＭＳ 明朝"/>
        <family val="1"/>
      </rPr>
      <t>本　　部　　名</t>
    </r>
    <rPh sb="0" eb="1">
      <t>ホン</t>
    </rPh>
    <rPh sb="3" eb="4">
      <t>ブ</t>
    </rPh>
    <rPh sb="6" eb="7">
      <t>メイ</t>
    </rPh>
    <phoneticPr fontId="0"/>
  </si>
  <si>
    <r>
      <rPr>
        <sz val="8"/>
        <color theme="1"/>
        <rFont val="ＭＳ 明朝"/>
        <family val="1"/>
      </rPr>
      <t>地方本部受付年月日</t>
    </r>
    <rPh sb="0" eb="2">
      <t>チホウ</t>
    </rPh>
    <rPh sb="2" eb="4">
      <t>ホンブ</t>
    </rPh>
    <rPh sb="4" eb="6">
      <t>ウケツケ</t>
    </rPh>
    <rPh sb="6" eb="9">
      <t>ネンガッピ</t>
    </rPh>
    <phoneticPr fontId="0"/>
  </si>
  <si>
    <r>
      <rPr>
        <sz val="8"/>
        <color theme="1"/>
        <rFont val="ＭＳ 明朝"/>
        <family val="1"/>
      </rPr>
      <t>地方本部承認年月日</t>
    </r>
    <rPh sb="0" eb="2">
      <t>チホウ</t>
    </rPh>
    <rPh sb="2" eb="4">
      <t>ホンブ</t>
    </rPh>
    <rPh sb="4" eb="6">
      <t>ショウニン</t>
    </rPh>
    <rPh sb="6" eb="9">
      <t>ネンガッピ</t>
    </rPh>
    <phoneticPr fontId="0"/>
  </si>
  <si>
    <r>
      <rPr>
        <sz val="8"/>
        <color theme="1"/>
        <rFont val="ＭＳ 明朝"/>
        <family val="1"/>
      </rPr>
      <t>統　一　コ　ー　ド</t>
    </r>
    <rPh sb="0" eb="1">
      <t>トウ</t>
    </rPh>
    <rPh sb="2" eb="3">
      <t>イチ</t>
    </rPh>
    <phoneticPr fontId="0"/>
  </si>
  <si>
    <r>
      <rPr>
        <sz val="8"/>
        <color theme="1"/>
        <rFont val="ＭＳ 明朝"/>
        <family val="1"/>
      </rPr>
      <t>支部コード</t>
    </r>
    <rPh sb="0" eb="2">
      <t>シブ</t>
    </rPh>
    <phoneticPr fontId="0"/>
  </si>
  <si>
    <r>
      <rPr>
        <sz val="8"/>
        <color theme="1"/>
        <rFont val="ＭＳ 明朝"/>
        <family val="1"/>
      </rPr>
      <t>令和</t>
    </r>
    <rPh sb="0" eb="2">
      <t>レイワ</t>
    </rPh>
    <phoneticPr fontId="0"/>
  </si>
  <si>
    <r>
      <rPr>
        <sz val="8"/>
        <color theme="1"/>
        <rFont val="ＭＳ 明朝"/>
        <family val="1"/>
      </rPr>
      <t>年</t>
    </r>
    <rPh sb="0" eb="1">
      <t>ネン</t>
    </rPh>
    <phoneticPr fontId="0"/>
  </si>
  <si>
    <r>
      <rPr>
        <sz val="8"/>
        <color theme="1"/>
        <rFont val="ＭＳ 明朝"/>
        <family val="1"/>
      </rPr>
      <t>月</t>
    </r>
    <rPh sb="0" eb="1">
      <t>ガツ</t>
    </rPh>
    <phoneticPr fontId="0"/>
  </si>
  <si>
    <r>
      <rPr>
        <sz val="8"/>
        <color theme="1"/>
        <rFont val="ＭＳ 明朝"/>
        <family val="1"/>
      </rPr>
      <t>日</t>
    </r>
    <rPh sb="0" eb="1">
      <t>ニチ</t>
    </rPh>
    <phoneticPr fontId="0"/>
  </si>
  <si>
    <r>
      <rPr>
        <b/>
        <sz val="18"/>
        <color indexed="8"/>
        <rFont val="ＭＳ 明朝"/>
        <family val="1"/>
      </rPr>
      <t>入 会 申 込 書</t>
    </r>
    <r>
      <rPr>
        <sz val="14"/>
        <color indexed="8"/>
        <rFont val="ＭＳ 明朝"/>
        <family val="1"/>
      </rPr>
      <t>（主たる事務所）</t>
    </r>
    <rPh sb="0" eb="1">
      <t>イリ</t>
    </rPh>
    <rPh sb="2" eb="3">
      <t>カイ</t>
    </rPh>
    <rPh sb="4" eb="5">
      <t>サル</t>
    </rPh>
    <rPh sb="6" eb="7">
      <t>コミ</t>
    </rPh>
    <rPh sb="8" eb="9">
      <t>ショ</t>
    </rPh>
    <rPh sb="10" eb="11">
      <t>シュ</t>
    </rPh>
    <rPh sb="13" eb="15">
      <t>ジム</t>
    </rPh>
    <rPh sb="15" eb="16">
      <t>ジョ</t>
    </rPh>
    <phoneticPr fontId="0"/>
  </si>
  <si>
    <r>
      <rPr>
        <sz val="11"/>
        <color theme="1"/>
        <rFont val="ＭＳ 明朝"/>
        <family val="1"/>
      </rPr>
      <t>公益社団法人</t>
    </r>
    <rPh sb="0" eb="2">
      <t>コウエキ</t>
    </rPh>
    <rPh sb="2" eb="6">
      <t>シャダンホウジン</t>
    </rPh>
    <phoneticPr fontId="0"/>
  </si>
  <si>
    <r>
      <rPr>
        <sz val="11"/>
        <color theme="1"/>
        <rFont val="ＭＳ 明朝"/>
        <family val="1"/>
      </rPr>
      <t>全日本不動産協会</t>
    </r>
    <rPh sb="0" eb="8">
      <t>ゼンニホンフドウサンキョウカイ</t>
    </rPh>
    <phoneticPr fontId="0"/>
  </si>
  <si>
    <r>
      <rPr>
        <sz val="11"/>
        <color theme="1"/>
        <rFont val="ＭＳ 明朝"/>
        <family val="1"/>
      </rPr>
      <t>殿</t>
    </r>
    <rPh sb="0" eb="1">
      <t>トノ</t>
    </rPh>
    <phoneticPr fontId="0"/>
  </si>
  <si>
    <r>
      <rPr>
        <sz val="11"/>
        <color theme="1"/>
        <rFont val="ＭＳ 明朝"/>
        <family val="1"/>
      </rPr>
      <t>公益社団法人</t>
    </r>
    <rPh sb="0" eb="2">
      <t>コウエキ</t>
    </rPh>
    <rPh sb="2" eb="4">
      <t>シャダン</t>
    </rPh>
    <rPh sb="4" eb="6">
      <t>ホウジン</t>
    </rPh>
    <phoneticPr fontId="0"/>
  </si>
  <si>
    <r>
      <rPr>
        <sz val="11"/>
        <color theme="1"/>
        <rFont val="ＭＳ 明朝"/>
        <family val="1"/>
      </rPr>
      <t>不動産保証協会</t>
    </r>
    <rPh sb="0" eb="7">
      <t>フドウサンホショウキョウカイ</t>
    </rPh>
    <phoneticPr fontId="0"/>
  </si>
  <si>
    <r>
      <rPr>
        <sz val="11"/>
        <color theme="1"/>
        <rFont val="ＭＳ 明朝"/>
        <family val="1"/>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</si>
  <si>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rPr>
      <t>記入日</t>
    </r>
    <rPh sb="0" eb="2">
      <t>キニュウ</t>
    </rPh>
    <rPh sb="2" eb="3">
      <t>ビ</t>
    </rPh>
    <phoneticPr fontId="0"/>
  </si>
  <si>
    <r>
      <rPr>
        <sz val="11"/>
        <color theme="1"/>
        <rFont val="ＭＳ 明朝"/>
        <family val="1"/>
      </rPr>
      <t>令和</t>
    </r>
    <rPh sb="0" eb="2">
      <t>レイワ</t>
    </rPh>
    <phoneticPr fontId="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</si>
  <si>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</si>
  <si>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</si>
  <si>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</si>
  <si>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ＭＳ ゴシック"/>
        <family val="3"/>
      </rPr>
      <t>▼選択</t>
    </r>
    <rPh sb="0" eb="3">
      <t>キゴウセンタク</t>
    </rPh>
    <phoneticPr fontId="0"/>
  </si>
  <si>
    <r>
      <rPr>
        <sz val="11"/>
        <color rgb="FF000000"/>
        <rFont val="ＭＳ ゴシック"/>
        <family val="3"/>
      </rPr>
      <t>▼選択</t>
    </r>
    <rPh sb="0" eb="3">
      <t>キゴウセンタク</t>
    </rPh>
    <phoneticPr fontId="0"/>
  </si>
  <si>
    <r>
      <rPr>
        <sz val="11"/>
        <color theme="1"/>
        <rFont val="ＭＳ 明朝"/>
        <family val="1"/>
      </rPr>
      <t>免 許 証</t>
    </r>
    <rPh sb="0" eb="1">
      <t>メン</t>
    </rPh>
    <rPh sb="2" eb="3">
      <t>モト</t>
    </rPh>
    <rPh sb="4" eb="5">
      <t>アカシ</t>
    </rPh>
    <phoneticPr fontId="0"/>
  </si>
  <si>
    <r>
      <rPr>
        <sz val="11"/>
        <color theme="1"/>
        <rFont val="ＭＳ 明朝"/>
        <family val="1"/>
      </rPr>
      <t>免許証番号</t>
    </r>
    <rPh sb="0" eb="3">
      <t>メンキョショウ</t>
    </rPh>
    <rPh sb="3" eb="5">
      <t>バンゴウ</t>
    </rPh>
    <phoneticPr fontId="0"/>
  </si>
  <si>
    <r>
      <rPr>
        <sz val="11"/>
        <color theme="1"/>
        <rFont val="ＭＳ 明朝"/>
        <family val="1"/>
      </rPr>
      <t>(</t>
    </r>
    <phoneticPr fontId="0"/>
  </si>
  <si>
    <r>
      <rPr>
        <sz val="11"/>
        <color theme="1"/>
        <rFont val="ＭＳ 明朝"/>
        <family val="1"/>
      </rPr>
      <t>)</t>
    </r>
    <phoneticPr fontId="0"/>
  </si>
  <si>
    <r>
      <rPr>
        <sz val="11"/>
        <color theme="1"/>
        <rFont val="ＭＳ 明朝"/>
        <family val="1"/>
      </rPr>
      <t>第</t>
    </r>
    <rPh sb="0" eb="1">
      <t>ダイ</t>
    </rPh>
    <phoneticPr fontId="0"/>
  </si>
  <si>
    <r>
      <rPr>
        <sz val="11"/>
        <color theme="1"/>
        <rFont val="ＭＳ 明朝"/>
        <family val="1"/>
      </rPr>
      <t>号</t>
    </r>
    <rPh sb="0" eb="1">
      <t>ゴウ</t>
    </rPh>
    <phoneticPr fontId="0"/>
  </si>
  <si>
    <r>
      <rPr>
        <sz val="11"/>
        <color rgb="FF000000"/>
        <rFont val="ＭＳ ゴシック"/>
        <family val="3"/>
      </rPr>
      <t>▼選択</t>
    </r>
    <rPh sb="1" eb="3">
      <t>センタク</t>
    </rPh>
    <phoneticPr fontId="0"/>
  </si>
  <si>
    <r>
      <rPr>
        <sz val="11"/>
        <color theme="1"/>
        <rFont val="ＭＳ ゴシック"/>
        <family val="3"/>
      </rPr>
      <t>北海道（石狩）</t>
    </r>
    <rPh sb="0" eb="3">
      <t>ホッカイドウ</t>
    </rPh>
    <rPh sb="4" eb="6">
      <t>イシカリ</t>
    </rPh>
    <phoneticPr fontId="0"/>
  </si>
  <si>
    <r>
      <rPr>
        <sz val="11"/>
        <color rgb="FF000000"/>
        <rFont val="ＭＳ ゴシック"/>
        <family val="3"/>
      </rPr>
      <t>国土交通大臣</t>
    </r>
    <rPh sb="0" eb="2">
      <t>コクド</t>
    </rPh>
    <rPh sb="2" eb="4">
      <t>コウツウ</t>
    </rPh>
    <rPh sb="4" eb="6">
      <t>ダイジン</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</si>
  <si>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</si>
  <si>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</si>
  <si>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ゴシック"/>
        <family val="3"/>
      </rPr>
      <t>北海道知事（石狩）</t>
    </r>
    <rPh sb="0" eb="3">
      <t>ホッカイドウ</t>
    </rPh>
    <rPh sb="3" eb="5">
      <t>チジ</t>
    </rPh>
    <rPh sb="6" eb="8">
      <t>イシカリ</t>
    </rPh>
    <phoneticPr fontId="0"/>
  </si>
  <si>
    <r>
      <rPr>
        <sz val="10"/>
        <color theme="0"/>
        <rFont val="ＭＳ 明朝"/>
        <family val="1"/>
      </rPr>
      <t>北海道本部</t>
    </r>
    <rPh sb="0" eb="5">
      <t>ホッカイドウホンブ</t>
    </rPh>
    <phoneticPr fontId="0"/>
  </si>
  <si>
    <r>
      <rPr>
        <sz val="11"/>
        <color theme="1"/>
        <rFont val="ＭＳ 明朝"/>
        <family val="1"/>
      </rPr>
      <t>免許年月日</t>
    </r>
    <rPh sb="0" eb="2">
      <t>メンキョ</t>
    </rPh>
    <rPh sb="2" eb="5">
      <t>ネンガッピ</t>
    </rPh>
    <phoneticPr fontId="0"/>
  </si>
  <si>
    <t>令和</t>
  </si>
  <si>
    <r>
      <rPr>
        <sz val="11"/>
        <color theme="1"/>
        <rFont val="ＭＳ 明朝"/>
        <family val="1"/>
      </rPr>
      <t>有効期間</t>
    </r>
    <rPh sb="0" eb="2">
      <t>ユウコウ</t>
    </rPh>
    <rPh sb="2" eb="4">
      <t>キカン</t>
    </rPh>
    <phoneticPr fontId="0"/>
  </si>
  <si>
    <r>
      <rPr>
        <sz val="11"/>
        <color theme="1"/>
        <rFont val="ＭＳ 明朝"/>
        <family val="1"/>
      </rPr>
      <t>自</t>
    </r>
    <rPh sb="0" eb="1">
      <t>ジ</t>
    </rPh>
    <phoneticPr fontId="0"/>
  </si>
  <si>
    <t>北海道知事（檜山）</t>
  </si>
  <si>
    <r>
      <rPr>
        <sz val="11"/>
        <color theme="1"/>
        <rFont val="ＭＳ ゴシック"/>
        <family val="3"/>
      </rPr>
      <t>北海道（檜山）</t>
    </r>
    <phoneticPr fontId="0"/>
  </si>
  <si>
    <r>
      <rPr>
        <sz val="11"/>
        <color rgb="FF000000"/>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</si>
  <si>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</si>
  <si>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</si>
  <si>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明朝"/>
        <family val="1"/>
      </rPr>
      <t>至</t>
    </r>
    <rPh sb="0" eb="1">
      <t>イタ</t>
    </rPh>
    <phoneticPr fontId="0"/>
  </si>
  <si>
    <r>
      <rPr>
        <sz val="11"/>
        <color theme="1"/>
        <rFont val="ＭＳ ゴシック"/>
        <family val="3"/>
      </rPr>
      <t>令和</t>
    </r>
    <rPh sb="0" eb="2">
      <t>レイワ</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</si>
  <si>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</si>
  <si>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</si>
  <si>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rgb="FF000000"/>
        <rFont val="ＭＳ ゴシック"/>
        <family val="3"/>
      </rPr>
      <t>北海道知事（後志）</t>
    </r>
    <rPh sb="0" eb="3">
      <t>ホッカイドウ</t>
    </rPh>
    <rPh sb="6" eb="7">
      <t>アト</t>
    </rPh>
    <rPh sb="7" eb="8">
      <t>ココロザシ</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</si>
  <si>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</si>
  <si>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</si>
  <si>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rgb="FF000000"/>
        <rFont val="ＭＳ ゴシック"/>
        <family val="3"/>
      </rPr>
      <t>北海道知事（空知）</t>
    </r>
    <rPh sb="0" eb="3">
      <t>ホッカイドウ</t>
    </rPh>
    <rPh sb="6" eb="8">
      <t>ソラチ</t>
    </rPh>
    <phoneticPr fontId="0"/>
  </si>
  <si>
    <r>
      <rPr>
        <sz val="11"/>
        <color theme="1"/>
        <rFont val="ＭＳ 明朝"/>
        <family val="1"/>
      </rPr>
      <t>主 た る
事 務 所</t>
    </r>
    <rPh sb="0" eb="1">
      <t>シュ</t>
    </rPh>
    <rPh sb="6" eb="7">
      <t>コト</t>
    </rPh>
    <rPh sb="8" eb="9">
      <t>ツトム</t>
    </rPh>
    <rPh sb="10" eb="11">
      <t>ショ</t>
    </rPh>
    <phoneticPr fontId="0"/>
  </si>
  <si>
    <r>
      <rPr>
        <sz val="8"/>
        <color theme="1"/>
        <rFont val="ＭＳ 明朝"/>
        <family val="1"/>
      </rPr>
      <t>フリガナ</t>
    </r>
    <phoneticPr fontId="0"/>
  </si>
  <si>
    <t>北海道知事（留萌）</t>
  </si>
  <si>
    <r>
      <rPr>
        <sz val="11"/>
        <color theme="1"/>
        <rFont val="ＭＳ ゴシック"/>
        <family val="3"/>
      </rPr>
      <t>北海道（留萌）</t>
    </r>
    <phoneticPr fontId="0"/>
  </si>
  <si>
    <r>
      <rPr>
        <sz val="11"/>
        <color rgb="FF000000"/>
        <rFont val="ＭＳ ゴシック"/>
        <family val="3"/>
      </rPr>
      <t>北海道知事（上川）</t>
    </r>
    <rPh sb="0" eb="3">
      <t>ホッカイドウ</t>
    </rPh>
    <rPh sb="6" eb="8">
      <t>ウエカワ</t>
    </rPh>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</si>
  <si>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</si>
  <si>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</si>
  <si>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商号又は名称</t>
    </r>
    <rPh sb="0" eb="2">
      <t>ショウゴウ</t>
    </rPh>
    <rPh sb="2" eb="3">
      <t>マタ</t>
    </rPh>
    <rPh sb="4" eb="6">
      <t>メイショウ</t>
    </rPh>
    <phoneticPr fontId="0"/>
  </si>
  <si>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</si>
  <si>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</si>
  <si>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rgb="FF000000"/>
        <rFont val="ＭＳ ゴシック"/>
        <family val="3"/>
      </rPr>
      <t>北海道知事（宗谷）</t>
    </r>
    <rPh sb="0" eb="3">
      <t>ホッカイドウ</t>
    </rPh>
    <rPh sb="6" eb="8">
      <t>ソウヤ</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</si>
  <si>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</si>
  <si>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</si>
  <si>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rgb="FF000000"/>
        <rFont val="ＭＳ ゴシック"/>
        <family val="3"/>
      </rPr>
      <t>北海道知事（網走）</t>
    </r>
    <rPh sb="0" eb="3">
      <t>ホッカイドウ</t>
    </rPh>
    <rPh sb="6" eb="8">
      <t>アバシリ</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</si>
  <si>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</si>
  <si>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</si>
  <si>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rgb="FF000000"/>
        <rFont val="ＭＳ ゴシック"/>
        <family val="3"/>
      </rPr>
      <t>北海道知事（胆振）</t>
    </r>
    <rPh sb="0" eb="3">
      <t>ホッカイドウ</t>
    </rPh>
    <rPh sb="6" eb="7">
      <t>タン</t>
    </rPh>
    <rPh sb="7" eb="8">
      <t>シン</t>
    </rPh>
    <phoneticPr fontId="0"/>
  </si>
  <si>
    <r>
      <rPr>
        <sz val="11"/>
        <color theme="1"/>
        <rFont val="ＭＳ 明朝"/>
        <family val="1"/>
      </rPr>
      <t xml:space="preserve">所在地
</t>
    </r>
    <r>
      <rPr>
        <sz val="9"/>
        <color indexed="8"/>
        <rFont val="ＭＳ 明朝"/>
        <family val="1"/>
      </rPr>
      <t>（ビル名）</t>
    </r>
    <rPh sb="0" eb="3">
      <t>ショザイチ</t>
    </rPh>
    <rPh sb="7" eb="8">
      <t>メイ</t>
    </rPh>
    <phoneticPr fontId="0"/>
  </si>
  <si>
    <t>〒</t>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</si>
  <si>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</si>
  <si>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</si>
  <si>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rgb="FF000000"/>
        <rFont val="ＭＳ ゴシック"/>
        <family val="3"/>
      </rPr>
      <t>北海道知事（日高）</t>
    </r>
    <rPh sb="0" eb="3">
      <t>ホッカイドウ</t>
    </rPh>
    <rPh sb="6" eb="8">
      <t>ヒダカ</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</si>
  <si>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</si>
  <si>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</si>
  <si>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rgb="FF000000"/>
        <rFont val="ＭＳ ゴシック"/>
        <family val="3"/>
      </rPr>
      <t>北海道知事（十勝）</t>
    </r>
    <rPh sb="0" eb="3">
      <t>ホッカイドウ</t>
    </rPh>
    <rPh sb="6" eb="8">
      <t>トカチ</t>
    </rPh>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</si>
  <si>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</si>
  <si>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</si>
  <si>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rgb="FF000000"/>
        <rFont val="ＭＳ ゴシック"/>
        <family val="3"/>
      </rPr>
      <t>北海道知事（釧路）</t>
    </r>
    <rPh sb="0" eb="3">
      <t>ホッカイドウ</t>
    </rPh>
    <rPh sb="6" eb="8">
      <t>クシロ</t>
    </rPh>
    <phoneticPr fontId="0"/>
  </si>
  <si>
    <r>
      <rPr>
        <sz val="11"/>
        <color theme="1"/>
        <rFont val="ＭＳ 明朝"/>
        <family val="1"/>
      </rPr>
      <t>ＴＥＬ</t>
    </r>
    <phoneticPr fontId="0"/>
  </si>
  <si>
    <r>
      <rPr>
        <sz val="11"/>
        <color theme="1"/>
        <rFont val="ＭＳ 明朝"/>
        <family val="1"/>
      </rPr>
      <t>ＦＡＸ</t>
    </r>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</si>
  <si>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</si>
  <si>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</si>
  <si>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rgb="FF000000"/>
        <rFont val="ＭＳ ゴシック"/>
        <family val="3"/>
      </rPr>
      <t>北海道知事（根室）</t>
    </r>
    <rPh sb="0" eb="3">
      <t>ホッカイドウ</t>
    </rPh>
    <rPh sb="6" eb="8">
      <t>ネムロ</t>
    </rPh>
    <phoneticPr fontId="0"/>
  </si>
  <si>
    <t>青森県知事</t>
  </si>
  <si>
    <r>
      <rPr>
        <sz val="11"/>
        <color theme="1"/>
        <rFont val="ＭＳ ゴシック"/>
        <family val="3"/>
      </rPr>
      <t>青森県</t>
    </r>
    <phoneticPr fontId="0"/>
  </si>
  <si>
    <r>
      <rPr>
        <sz val="11"/>
        <color rgb="FF000000"/>
        <rFont val="ＭＳ ゴシック"/>
        <family val="3"/>
      </rPr>
      <t>北海道知事（オホ）</t>
    </r>
    <rPh sb="0" eb="3">
      <t>ホッカイドウ</t>
    </rPh>
    <phoneticPr fontId="0"/>
  </si>
  <si>
    <r>
      <rPr>
        <sz val="11"/>
        <color theme="1"/>
        <rFont val="ＭＳ 明朝"/>
        <family val="1"/>
      </rPr>
      <t>メ ー ル
アドレス</t>
    </r>
    <phoneticPr fontId="0"/>
  </si>
  <si>
    <r>
      <rPr>
        <sz val="10.5"/>
        <color theme="1"/>
        <rFont val="ＭＳ 明朝"/>
        <family val="1"/>
      </rPr>
      <t>①</t>
    </r>
    <phoneticPr fontId="0"/>
  </si>
  <si>
    <r>
      <rPr>
        <sz val="9"/>
        <color theme="1"/>
        <rFont val="ＭＳ 明朝"/>
        <family val="1"/>
      </rPr>
      <t>協会からのお知らせを確実に受け取れるメールアドレスをご記入ください。</t>
    </r>
    <rPh sb="0" eb="2">
      <t>キョウカイ</t>
    </rPh>
    <rPh sb="6" eb="7">
      <t>シ</t>
    </rPh>
    <rPh sb="10" eb="12">
      <t>カクジツ</t>
    </rPh>
    <rPh sb="13" eb="14">
      <t>ウ</t>
    </rPh>
    <rPh sb="15" eb="16">
      <t>ト</t>
    </rPh>
    <rPh sb="27" eb="29">
      <t>キニュウ</t>
    </rPh>
    <phoneticPr fontId="0"/>
  </si>
  <si>
    <r>
      <rPr>
        <sz val="11"/>
        <color theme="1"/>
        <rFont val="ＭＳ ゴシック"/>
        <family val="3"/>
      </rPr>
      <t>岩手県知事</t>
    </r>
    <rPh sb="0" eb="3">
      <t>イワテケン</t>
    </rPh>
    <rPh sb="3" eb="5">
      <t>チジ</t>
    </rPh>
    <phoneticPr fontId="0"/>
  </si>
  <si>
    <r>
      <rPr>
        <sz val="11"/>
        <color theme="1"/>
        <rFont val="ＭＳ ゴシック"/>
        <family val="3"/>
      </rPr>
      <t>岩手県</t>
    </r>
    <rPh sb="0" eb="3">
      <t>イワテケン</t>
    </rPh>
    <phoneticPr fontId="0"/>
  </si>
  <si>
    <t>青森県本部</t>
  </si>
  <si>
    <r>
      <rPr>
        <sz val="10.5"/>
        <color theme="1"/>
        <rFont val="ＭＳ 明朝"/>
        <family val="1"/>
      </rPr>
      <t>②</t>
    </r>
    <phoneticPr fontId="0"/>
  </si>
  <si>
    <r>
      <rPr>
        <sz val="9"/>
        <color theme="1"/>
        <rFont val="ＭＳ 明朝"/>
        <family val="1"/>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</si>
  <si>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r>
      <rPr>
        <sz val="11"/>
        <color theme="1"/>
        <rFont val="ＭＳ ゴシック"/>
        <family val="3"/>
      </rPr>
      <t>宮城県知事</t>
    </r>
    <rPh sb="0" eb="3">
      <t>ミヤギケン</t>
    </rPh>
    <rPh sb="3" eb="5">
      <t>チジ</t>
    </rPh>
    <phoneticPr fontId="0"/>
  </si>
  <si>
    <r>
      <rPr>
        <sz val="11"/>
        <color theme="1"/>
        <rFont val="ＭＳ ゴシック"/>
        <family val="3"/>
      </rPr>
      <t>宮城県</t>
    </r>
    <rPh sb="0" eb="3">
      <t>ミヤギケン</t>
    </rPh>
    <phoneticPr fontId="0"/>
  </si>
  <si>
    <t>岩手県知事</t>
  </si>
  <si>
    <t>岩手県本部</t>
  </si>
  <si>
    <r>
      <rPr>
        <sz val="11"/>
        <color theme="1"/>
        <rFont val="ＭＳ 明朝"/>
        <family val="1"/>
      </rPr>
      <t>代 表 者</t>
    </r>
    <rPh sb="0" eb="1">
      <t>ダイ</t>
    </rPh>
    <rPh sb="2" eb="3">
      <t>オモテ</t>
    </rPh>
    <rPh sb="4" eb="5">
      <t>シャ</t>
    </rPh>
    <phoneticPr fontId="0"/>
  </si>
  <si>
    <r>
      <rPr>
        <sz val="11"/>
        <color theme="1"/>
        <rFont val="ＭＳ 明朝"/>
        <family val="1"/>
      </rPr>
      <t>生年月日</t>
    </r>
    <rPh sb="0" eb="2">
      <t>セイネン</t>
    </rPh>
    <rPh sb="2" eb="4">
      <t>ガッピ</t>
    </rPh>
    <phoneticPr fontId="0"/>
  </si>
  <si>
    <r>
      <rPr>
        <sz val="8"/>
        <color theme="1"/>
        <rFont val="ＭＳ 明朝"/>
        <family val="1"/>
      </rPr>
      <t>性　別</t>
    </r>
    <rPh sb="0" eb="1">
      <t>セイ</t>
    </rPh>
    <rPh sb="2" eb="3">
      <t>ベツ</t>
    </rPh>
    <phoneticPr fontId="0"/>
  </si>
  <si>
    <r>
      <rPr>
        <sz val="11"/>
        <color theme="1"/>
        <rFont val="ＭＳ ゴシック"/>
        <family val="3"/>
      </rPr>
      <t>山形県知事</t>
    </r>
    <rPh sb="0" eb="3">
      <t>ヤマガタケン</t>
    </rPh>
    <rPh sb="3" eb="5">
      <t>チジ</t>
    </rPh>
    <phoneticPr fontId="0"/>
  </si>
  <si>
    <r>
      <rPr>
        <sz val="11"/>
        <color theme="1"/>
        <rFont val="ＭＳ ゴシック"/>
        <family val="3"/>
      </rPr>
      <t>秋田県</t>
    </r>
    <rPh sb="0" eb="2">
      <t>アキタ</t>
    </rPh>
    <rPh sb="2" eb="3">
      <t>ケン</t>
    </rPh>
    <phoneticPr fontId="0"/>
  </si>
  <si>
    <t>宮城県知事</t>
  </si>
  <si>
    <t>宮城県本部</t>
  </si>
  <si>
    <r>
      <rPr>
        <sz val="11"/>
        <color theme="1"/>
        <rFont val="ＭＳ ゴシック"/>
        <family val="3"/>
      </rPr>
      <t>福島県知事</t>
    </r>
    <rPh sb="0" eb="5">
      <t>フクシマケンチジ</t>
    </rPh>
    <phoneticPr fontId="0"/>
  </si>
  <si>
    <r>
      <rPr>
        <sz val="11"/>
        <color theme="1"/>
        <rFont val="ＭＳ ゴシック"/>
        <family val="3"/>
      </rPr>
      <t>山形県</t>
    </r>
    <rPh sb="0" eb="3">
      <t>ヤマガタケン</t>
    </rPh>
    <phoneticPr fontId="0"/>
  </si>
  <si>
    <t>秋田県知事</t>
  </si>
  <si>
    <t>秋田県本部</t>
  </si>
  <si>
    <r>
      <rPr>
        <sz val="11"/>
        <color theme="1"/>
        <rFont val="ＭＳ 明朝"/>
        <family val="1"/>
      </rPr>
      <t>氏　名</t>
    </r>
    <rPh sb="0" eb="1">
      <t>シ</t>
    </rPh>
    <rPh sb="2" eb="3">
      <t>メイ</t>
    </rPh>
    <phoneticPr fontId="0"/>
  </si>
  <si>
    <r>
      <rPr>
        <sz val="11"/>
        <color theme="1"/>
        <rFont val="ＭＳ ゴシック"/>
        <family val="3"/>
      </rPr>
      <t>茨城県知事</t>
    </r>
    <rPh sb="0" eb="3">
      <t>イバラキケン</t>
    </rPh>
    <rPh sb="3" eb="5">
      <t>チジ</t>
    </rPh>
    <phoneticPr fontId="0"/>
  </si>
  <si>
    <r>
      <rPr>
        <sz val="11"/>
        <color theme="1"/>
        <rFont val="ＭＳ ゴシック"/>
        <family val="3"/>
      </rPr>
      <t>福島県</t>
    </r>
    <rPh sb="0" eb="3">
      <t>フクシマケン</t>
    </rPh>
    <phoneticPr fontId="0"/>
  </si>
  <si>
    <t>山形県知事</t>
  </si>
  <si>
    <t>山形県本部</t>
  </si>
  <si>
    <r>
      <rPr>
        <sz val="11"/>
        <color theme="1"/>
        <rFont val="ＭＳ ゴシック"/>
        <family val="3"/>
      </rPr>
      <t>茨城県</t>
    </r>
    <rPh sb="0" eb="3">
      <t>イバラキケン</t>
    </rPh>
    <phoneticPr fontId="0"/>
  </si>
  <si>
    <t>福島県知事</t>
  </si>
  <si>
    <t>福島県本部</t>
  </si>
  <si>
    <r>
      <rPr>
        <sz val="11"/>
        <color theme="1"/>
        <rFont val="ＭＳ ゴシック"/>
        <family val="3"/>
      </rPr>
      <t>栃木県</t>
    </r>
    <rPh sb="0" eb="3">
      <t>トチギケン</t>
    </rPh>
    <phoneticPr fontId="0"/>
  </si>
  <si>
    <t>茨城県知事</t>
  </si>
  <si>
    <t>茨城県本部</t>
  </si>
  <si>
    <r>
      <rPr>
        <sz val="10"/>
        <color theme="1"/>
        <rFont val="ＭＳ 明朝"/>
        <family val="1"/>
      </rPr>
      <t>肩書区分</t>
    </r>
    <rPh sb="0" eb="2">
      <t>カタガ</t>
    </rPh>
    <rPh sb="2" eb="4">
      <t>クブン</t>
    </rPh>
    <phoneticPr fontId="0"/>
  </si>
  <si>
    <r>
      <rPr>
        <sz val="8"/>
        <color theme="1"/>
        <rFont val="ＭＳ 明朝"/>
        <family val="1"/>
      </rPr>
      <t>[</t>
    </r>
    <phoneticPr fontId="0"/>
  </si>
  <si>
    <r>
      <rPr>
        <sz val="8"/>
        <color theme="1"/>
        <rFont val="ＭＳ 明朝"/>
        <family val="1"/>
      </rPr>
      <t>]</t>
    </r>
    <phoneticPr fontId="0"/>
  </si>
  <si>
    <r>
      <rPr>
        <sz val="11"/>
        <color theme="1"/>
        <rFont val="ＭＳ ゴシック"/>
        <family val="3"/>
      </rPr>
      <t>群馬県</t>
    </r>
    <rPh sb="0" eb="3">
      <t>グンマケン</t>
    </rPh>
    <phoneticPr fontId="0"/>
  </si>
  <si>
    <t>栃木県知事</t>
  </si>
  <si>
    <t>栃木県本部</t>
  </si>
  <si>
    <r>
      <rPr>
        <sz val="11"/>
        <color theme="1"/>
        <rFont val="ＭＳ 明朝"/>
        <family val="1"/>
      </rPr>
      <t>現住所</t>
    </r>
    <rPh sb="0" eb="3">
      <t>ゲンジュウショ</t>
    </rPh>
    <phoneticPr fontId="0"/>
  </si>
  <si>
    <r>
      <rPr>
        <sz val="9"/>
        <color theme="1"/>
        <rFont val="ＭＳ 明朝"/>
        <family val="1"/>
      </rPr>
      <t>〒</t>
    </r>
    <phoneticPr fontId="0"/>
  </si>
  <si>
    <r>
      <rPr>
        <sz val="11"/>
        <color theme="1"/>
        <rFont val="ＭＳ ゴシック"/>
        <family val="3"/>
      </rPr>
      <t>埼玉県</t>
    </r>
    <rPh sb="0" eb="3">
      <t>サイタマケン</t>
    </rPh>
    <phoneticPr fontId="0"/>
  </si>
  <si>
    <t>群馬県知事</t>
  </si>
  <si>
    <t>群馬県本部</t>
  </si>
  <si>
    <r>
      <rPr>
        <sz val="11"/>
        <color theme="1"/>
        <rFont val="ＭＳ ゴシック"/>
        <family val="3"/>
      </rPr>
      <t>千葉県</t>
    </r>
    <rPh sb="0" eb="3">
      <t>チバケン</t>
    </rPh>
    <phoneticPr fontId="0"/>
  </si>
  <si>
    <t>埼玉県知事</t>
  </si>
  <si>
    <t>埼玉県本部</t>
  </si>
  <si>
    <t>千葉県知事</t>
  </si>
  <si>
    <r>
      <rPr>
        <sz val="11"/>
        <color theme="1"/>
        <rFont val="ＭＳ ゴシック"/>
        <family val="3"/>
      </rPr>
      <t>東京都</t>
    </r>
    <rPh sb="0" eb="3">
      <t>トウキョウト</t>
    </rPh>
    <phoneticPr fontId="0"/>
  </si>
  <si>
    <t>千葉県本部</t>
  </si>
  <si>
    <r>
      <rPr>
        <sz val="11"/>
        <color theme="1"/>
        <rFont val="ＭＳ 明朝"/>
        <family val="1"/>
      </rPr>
      <t>会社情報</t>
    </r>
    <rPh sb="0" eb="2">
      <t>カイシャ</t>
    </rPh>
    <rPh sb="2" eb="4">
      <t>ジョウホウ</t>
    </rPh>
    <phoneticPr fontId="0"/>
  </si>
  <si>
    <r>
      <rPr>
        <sz val="11"/>
        <color theme="1"/>
        <rFont val="ＭＳ 明朝"/>
        <family val="1"/>
      </rPr>
      <t>法人・個人区分</t>
    </r>
    <rPh sb="0" eb="2">
      <t>ホウジン</t>
    </rPh>
    <rPh sb="3" eb="5">
      <t>コジン</t>
    </rPh>
    <rPh sb="5" eb="7">
      <t>クブン</t>
    </rPh>
    <phoneticPr fontId="0"/>
  </si>
  <si>
    <r>
      <rPr>
        <sz val="11"/>
        <color theme="1"/>
        <rFont val="ＭＳ 明朝"/>
        <family val="1"/>
      </rPr>
      <t>法人の設立年月日</t>
    </r>
    <rPh sb="0" eb="2">
      <t>ホウジン</t>
    </rPh>
    <rPh sb="3" eb="5">
      <t>セツリツ</t>
    </rPh>
    <rPh sb="5" eb="8">
      <t>ネンガッピ</t>
    </rPh>
    <phoneticPr fontId="0"/>
  </si>
  <si>
    <t>東京都知事</t>
  </si>
  <si>
    <r>
      <rPr>
        <sz val="11"/>
        <color theme="1"/>
        <rFont val="ＭＳ ゴシック"/>
        <family val="3"/>
      </rPr>
      <t>神奈川県</t>
    </r>
    <rPh sb="0" eb="4">
      <t>カナガワケン</t>
    </rPh>
    <phoneticPr fontId="0"/>
  </si>
  <si>
    <t>東京都本部</t>
  </si>
  <si>
    <t>神奈川県知事</t>
  </si>
  <si>
    <r>
      <rPr>
        <sz val="11"/>
        <color theme="1"/>
        <rFont val="ＭＳ ゴシック"/>
        <family val="3"/>
      </rPr>
      <t>新潟県</t>
    </r>
    <rPh sb="0" eb="3">
      <t>ニイガタケン</t>
    </rPh>
    <phoneticPr fontId="0"/>
  </si>
  <si>
    <t>神奈川県本部</t>
  </si>
  <si>
    <r>
      <rPr>
        <sz val="11"/>
        <color theme="1"/>
        <rFont val="ＭＳ 明朝"/>
        <family val="1"/>
      </rPr>
      <t>個人営業開始日</t>
    </r>
    <rPh sb="0" eb="2">
      <t>コジン</t>
    </rPh>
    <rPh sb="2" eb="4">
      <t>エイギョウ</t>
    </rPh>
    <rPh sb="4" eb="7">
      <t>カイシビ</t>
    </rPh>
    <phoneticPr fontId="0"/>
  </si>
  <si>
    <t>新潟県知事</t>
  </si>
  <si>
    <r>
      <rPr>
        <sz val="11"/>
        <color theme="1"/>
        <rFont val="ＭＳ ゴシック"/>
        <family val="3"/>
      </rPr>
      <t>富山県</t>
    </r>
    <rPh sb="0" eb="3">
      <t>トヤマケン</t>
    </rPh>
    <phoneticPr fontId="0"/>
  </si>
  <si>
    <t>新潟県本部</t>
  </si>
  <si>
    <t>富山県知事</t>
  </si>
  <si>
    <r>
      <rPr>
        <sz val="11"/>
        <color theme="1"/>
        <rFont val="ＭＳ ゴシック"/>
        <family val="3"/>
      </rPr>
      <t>石川県</t>
    </r>
    <rPh sb="0" eb="3">
      <t>イシカワケン</t>
    </rPh>
    <phoneticPr fontId="0"/>
  </si>
  <si>
    <t>富山県本部</t>
  </si>
  <si>
    <r>
      <rPr>
        <sz val="11"/>
        <color theme="1"/>
        <rFont val="ＭＳ 明朝"/>
        <family val="1"/>
      </rPr>
      <t>資本金</t>
    </r>
    <rPh sb="0" eb="3">
      <t>シホンキン</t>
    </rPh>
    <phoneticPr fontId="0"/>
  </si>
  <si>
    <r>
      <rPr>
        <sz val="11"/>
        <color theme="1"/>
        <rFont val="ＭＳ 明朝"/>
        <family val="1"/>
      </rPr>
      <t>万円</t>
    </r>
    <rPh sb="0" eb="2">
      <t>マンエン</t>
    </rPh>
    <phoneticPr fontId="0"/>
  </si>
  <si>
    <r>
      <rPr>
        <sz val="11"/>
        <color theme="1"/>
        <rFont val="ＭＳ 明朝"/>
        <family val="1"/>
      </rPr>
      <t>従業員数</t>
    </r>
    <rPh sb="0" eb="3">
      <t>ジュウギョウイン</t>
    </rPh>
    <rPh sb="3" eb="4">
      <t>スウ</t>
    </rPh>
    <phoneticPr fontId="0"/>
  </si>
  <si>
    <r>
      <rPr>
        <sz val="11"/>
        <color theme="1"/>
        <rFont val="ＭＳ 明朝"/>
        <family val="1"/>
      </rPr>
      <t>名</t>
    </r>
    <rPh sb="0" eb="1">
      <t>メイ</t>
    </rPh>
    <phoneticPr fontId="0"/>
  </si>
  <si>
    <r>
      <rPr>
        <sz val="11"/>
        <color theme="1"/>
        <rFont val="ＭＳ 明朝"/>
        <family val="1"/>
      </rPr>
      <t>うち専任宅地建物取引士数</t>
    </r>
    <rPh sb="2" eb="4">
      <t>センニン</t>
    </rPh>
    <rPh sb="4" eb="6">
      <t>タクチ</t>
    </rPh>
    <rPh sb="6" eb="8">
      <t>タテモノ</t>
    </rPh>
    <rPh sb="8" eb="10">
      <t>トリヒキ</t>
    </rPh>
    <rPh sb="10" eb="11">
      <t>シ</t>
    </rPh>
    <rPh sb="11" eb="12">
      <t>スウ</t>
    </rPh>
    <phoneticPr fontId="0"/>
  </si>
  <si>
    <t>石川県知事</t>
  </si>
  <si>
    <r>
      <rPr>
        <sz val="11"/>
        <color theme="1"/>
        <rFont val="ＭＳ ゴシック"/>
        <family val="3"/>
      </rPr>
      <t>福井県</t>
    </r>
    <rPh sb="0" eb="3">
      <t>フクイケン</t>
    </rPh>
    <phoneticPr fontId="0"/>
  </si>
  <si>
    <t>石川県本部</t>
  </si>
  <si>
    <t>福井県知事</t>
  </si>
  <si>
    <r>
      <rPr>
        <sz val="11"/>
        <color theme="1"/>
        <rFont val="ＭＳ ゴシック"/>
        <family val="3"/>
      </rPr>
      <t>山梨県</t>
    </r>
    <rPh sb="0" eb="3">
      <t>ヤマナシケン</t>
    </rPh>
    <phoneticPr fontId="0"/>
  </si>
  <si>
    <t>福井県本部</t>
  </si>
  <si>
    <r>
      <rPr>
        <sz val="11"/>
        <color theme="1"/>
        <rFont val="ＭＳ 明朝"/>
        <family val="1"/>
      </rPr>
      <t>政令使用人</t>
    </r>
    <rPh sb="0" eb="2">
      <t>セイレイ</t>
    </rPh>
    <rPh sb="2" eb="5">
      <t>シヨウニン</t>
    </rPh>
    <phoneticPr fontId="0"/>
  </si>
  <si>
    <t>山梨県知事</t>
  </si>
  <si>
    <r>
      <rPr>
        <sz val="11"/>
        <color theme="1"/>
        <rFont val="ＭＳ ゴシック"/>
        <family val="3"/>
      </rPr>
      <t>長野県</t>
    </r>
    <rPh sb="0" eb="3">
      <t>ナガノケン</t>
    </rPh>
    <phoneticPr fontId="0"/>
  </si>
  <si>
    <t>山梨県本部</t>
  </si>
  <si>
    <t>長野県知事</t>
  </si>
  <si>
    <r>
      <rPr>
        <sz val="11"/>
        <color theme="1"/>
        <rFont val="ＭＳ ゴシック"/>
        <family val="3"/>
      </rPr>
      <t>岐阜県</t>
    </r>
    <rPh sb="0" eb="3">
      <t>ギフケン</t>
    </rPh>
    <phoneticPr fontId="0"/>
  </si>
  <si>
    <t>長野県本部</t>
  </si>
  <si>
    <t>岐阜県知事</t>
  </si>
  <si>
    <r>
      <rPr>
        <sz val="11"/>
        <color theme="1"/>
        <rFont val="ＭＳ ゴシック"/>
        <family val="3"/>
      </rPr>
      <t>静岡県</t>
    </r>
    <rPh sb="0" eb="3">
      <t>シズオカケン</t>
    </rPh>
    <phoneticPr fontId="0"/>
  </si>
  <si>
    <t>岐阜県本部</t>
  </si>
  <si>
    <t>静岡県知事</t>
  </si>
  <si>
    <r>
      <rPr>
        <sz val="11"/>
        <color theme="1"/>
        <rFont val="ＭＳ ゴシック"/>
        <family val="3"/>
      </rPr>
      <t>愛知県</t>
    </r>
    <rPh sb="0" eb="3">
      <t>アイチケン</t>
    </rPh>
    <phoneticPr fontId="0"/>
  </si>
  <si>
    <t>静岡県本部</t>
  </si>
  <si>
    <t>愛知県知事</t>
  </si>
  <si>
    <r>
      <rPr>
        <sz val="11"/>
        <color theme="1"/>
        <rFont val="ＭＳ ゴシック"/>
        <family val="3"/>
      </rPr>
      <t>三重県</t>
    </r>
    <rPh sb="0" eb="3">
      <t>ミエケン</t>
    </rPh>
    <phoneticPr fontId="0"/>
  </si>
  <si>
    <t>愛知県本部</t>
  </si>
  <si>
    <t>三重県知事</t>
  </si>
  <si>
    <r>
      <rPr>
        <sz val="11"/>
        <color theme="1"/>
        <rFont val="ＭＳ ゴシック"/>
        <family val="3"/>
      </rPr>
      <t>滋賀県</t>
    </r>
    <rPh sb="0" eb="3">
      <t>シガケン</t>
    </rPh>
    <phoneticPr fontId="0"/>
  </si>
  <si>
    <r>
      <rPr>
        <sz val="10"/>
        <color theme="0"/>
        <rFont val="ＭＳ 明朝"/>
        <family val="1"/>
      </rPr>
      <t>三重県本部</t>
    </r>
    <rPh sb="0" eb="5">
      <t>ミエケンホンブ</t>
    </rPh>
    <phoneticPr fontId="0"/>
  </si>
  <si>
    <t>滋賀県知事</t>
  </si>
  <si>
    <r>
      <rPr>
        <sz val="11"/>
        <color theme="1"/>
        <rFont val="ＭＳ ゴシック"/>
        <family val="3"/>
      </rPr>
      <t>京都府</t>
    </r>
    <rPh sb="0" eb="3">
      <t>キョウトフ</t>
    </rPh>
    <phoneticPr fontId="0"/>
  </si>
  <si>
    <t>滋賀県本部</t>
  </si>
  <si>
    <t>大阪府知事</t>
  </si>
  <si>
    <r>
      <rPr>
        <sz val="11"/>
        <color theme="1"/>
        <rFont val="ＭＳ ゴシック"/>
        <family val="3"/>
      </rPr>
      <t>大阪府</t>
    </r>
    <rPh sb="0" eb="3">
      <t>オオサカフ</t>
    </rPh>
    <phoneticPr fontId="0"/>
  </si>
  <si>
    <t>京都府知事</t>
  </si>
  <si>
    <t>京都府本部</t>
  </si>
  <si>
    <r>
      <rPr>
        <sz val="11"/>
        <color theme="1"/>
        <rFont val="ＭＳ 明朝"/>
        <family val="1"/>
      </rPr>
      <t>専　　任　宅地建物　取 引 士</t>
    </r>
    <phoneticPr fontId="0"/>
  </si>
  <si>
    <t>生年月日</t>
  </si>
  <si>
    <t>年</t>
  </si>
  <si>
    <t>月</t>
  </si>
  <si>
    <t>日</t>
  </si>
  <si>
    <t>性　別</t>
  </si>
  <si>
    <t>兵庫県知事</t>
  </si>
  <si>
    <r>
      <rPr>
        <sz val="11"/>
        <color theme="1"/>
        <rFont val="ＭＳ ゴシック"/>
        <family val="3"/>
      </rPr>
      <t>兵庫県</t>
    </r>
    <rPh sb="0" eb="3">
      <t>ヒョウゴケン</t>
    </rPh>
    <phoneticPr fontId="0"/>
  </si>
  <si>
    <t>大阪府本部</t>
  </si>
  <si>
    <t>奈良県知事</t>
  </si>
  <si>
    <r>
      <rPr>
        <sz val="11"/>
        <color theme="1"/>
        <rFont val="ＭＳ ゴシック"/>
        <family val="3"/>
      </rPr>
      <t>奈良県</t>
    </r>
    <rPh sb="0" eb="3">
      <t>ナラケン</t>
    </rPh>
    <phoneticPr fontId="0"/>
  </si>
  <si>
    <t>兵庫県本部</t>
  </si>
  <si>
    <t>和歌山県知事</t>
  </si>
  <si>
    <r>
      <rPr>
        <sz val="11"/>
        <color theme="1"/>
        <rFont val="ＭＳ ゴシック"/>
        <family val="3"/>
      </rPr>
      <t>和歌山</t>
    </r>
    <rPh sb="0" eb="3">
      <t>ワカヤマ</t>
    </rPh>
    <phoneticPr fontId="0"/>
  </si>
  <si>
    <t>奈良県本部</t>
  </si>
  <si>
    <t>ＴＥＬ</t>
  </si>
  <si>
    <t>鳥取県知事</t>
  </si>
  <si>
    <r>
      <rPr>
        <sz val="11"/>
        <color theme="1"/>
        <rFont val="ＭＳ ゴシック"/>
        <family val="3"/>
      </rPr>
      <t>鳥取県</t>
    </r>
    <rPh sb="0" eb="3">
      <t>トットリケン</t>
    </rPh>
    <phoneticPr fontId="0"/>
  </si>
  <si>
    <t>和歌山県本部</t>
  </si>
  <si>
    <t>島根県知事</t>
  </si>
  <si>
    <r>
      <rPr>
        <sz val="11"/>
        <color theme="1"/>
        <rFont val="ＭＳ ゴシック"/>
        <family val="3"/>
      </rPr>
      <t>島根県</t>
    </r>
    <rPh sb="0" eb="3">
      <t>シマネケン</t>
    </rPh>
    <phoneticPr fontId="0"/>
  </si>
  <si>
    <t>鳥取県本部</t>
  </si>
  <si>
    <t>〒</t>
  </si>
  <si>
    <t>岡山県知事</t>
  </si>
  <si>
    <r>
      <rPr>
        <sz val="11"/>
        <color theme="1"/>
        <rFont val="ＭＳ ゴシック"/>
        <family val="3"/>
      </rPr>
      <t>岡山県</t>
    </r>
    <rPh sb="0" eb="3">
      <t>オカヤマケン</t>
    </rPh>
    <phoneticPr fontId="0"/>
  </si>
  <si>
    <t>島根県本部</t>
  </si>
  <si>
    <t>広島県知事</t>
  </si>
  <si>
    <r>
      <rPr>
        <sz val="11"/>
        <color theme="1"/>
        <rFont val="ＭＳ ゴシック"/>
        <family val="3"/>
      </rPr>
      <t>広島県</t>
    </r>
    <rPh sb="0" eb="3">
      <t>ヒロシマケン</t>
    </rPh>
    <phoneticPr fontId="0"/>
  </si>
  <si>
    <t>岡山県本部</t>
  </si>
  <si>
    <t>徳島県知事</t>
  </si>
  <si>
    <r>
      <rPr>
        <sz val="11"/>
        <color theme="1"/>
        <rFont val="ＭＳ ゴシック"/>
        <family val="3"/>
      </rPr>
      <t>山口県</t>
    </r>
    <rPh sb="0" eb="3">
      <t>ヤマグチケン</t>
    </rPh>
    <phoneticPr fontId="0"/>
  </si>
  <si>
    <t>広島県本部</t>
  </si>
  <si>
    <r>
      <rPr>
        <sz val="11"/>
        <color theme="1"/>
        <rFont val="ＭＳ 明朝"/>
        <family val="1"/>
      </rPr>
      <t>登録番号</t>
    </r>
    <rPh sb="0" eb="2">
      <t>トウロク</t>
    </rPh>
    <rPh sb="2" eb="4">
      <t>バンゴウ</t>
    </rPh>
    <phoneticPr fontId="0"/>
  </si>
  <si>
    <r>
      <rPr>
        <sz val="11"/>
        <color theme="1"/>
        <rFont val="ＭＳ 明朝"/>
        <family val="1"/>
      </rPr>
      <t>登録年月日</t>
    </r>
    <rPh sb="0" eb="2">
      <t>トウロク</t>
    </rPh>
    <rPh sb="2" eb="5">
      <t>ネンガッピ</t>
    </rPh>
    <phoneticPr fontId="0"/>
  </si>
  <si>
    <t>香川県知事</t>
  </si>
  <si>
    <r>
      <rPr>
        <sz val="11"/>
        <color theme="1"/>
        <rFont val="ＭＳ ゴシック"/>
        <family val="3"/>
      </rPr>
      <t>徳島県</t>
    </r>
    <rPh sb="0" eb="3">
      <t>トクシマケン</t>
    </rPh>
    <phoneticPr fontId="0"/>
  </si>
  <si>
    <t>山口県知事</t>
  </si>
  <si>
    <t>山口県本部</t>
  </si>
  <si>
    <t>愛媛県知事</t>
  </si>
  <si>
    <r>
      <rPr>
        <sz val="11"/>
        <color theme="1"/>
        <rFont val="ＭＳ ゴシック"/>
        <family val="3"/>
      </rPr>
      <t>香川県</t>
    </r>
    <rPh sb="0" eb="3">
      <t>カガワケン</t>
    </rPh>
    <phoneticPr fontId="0"/>
  </si>
  <si>
    <t>徳島県本部</t>
  </si>
  <si>
    <r>
      <rPr>
        <sz val="11"/>
        <color theme="1"/>
        <rFont val="ＭＳ 明朝"/>
        <family val="1"/>
      </rPr>
      <t>従たる事務所の数</t>
    </r>
    <rPh sb="0" eb="1">
      <t>ジュウ</t>
    </rPh>
    <rPh sb="3" eb="6">
      <t>ジムショ</t>
    </rPh>
    <rPh sb="7" eb="8">
      <t>カズ</t>
    </rPh>
    <phoneticPr fontId="0"/>
  </si>
  <si>
    <r>
      <rPr>
        <sz val="11"/>
        <color theme="1"/>
        <rFont val="ＭＳ 明朝"/>
        <family val="1"/>
      </rPr>
      <t>ヶ所</t>
    </r>
    <rPh sb="1" eb="2">
      <t>ショ</t>
    </rPh>
    <phoneticPr fontId="0"/>
  </si>
  <si>
    <t>高知県知事</t>
  </si>
  <si>
    <r>
      <rPr>
        <sz val="11"/>
        <color theme="1"/>
        <rFont val="ＭＳ ゴシック"/>
        <family val="3"/>
      </rPr>
      <t>愛媛県</t>
    </r>
    <rPh sb="0" eb="3">
      <t>エヒメケン</t>
    </rPh>
    <phoneticPr fontId="0"/>
  </si>
  <si>
    <t>香川県本部</t>
  </si>
  <si>
    <t>福岡県知事</t>
  </si>
  <si>
    <r>
      <rPr>
        <sz val="11"/>
        <color theme="1"/>
        <rFont val="ＭＳ ゴシック"/>
        <family val="3"/>
      </rPr>
      <t>高知県</t>
    </r>
    <rPh sb="0" eb="3">
      <t>コウチケン</t>
    </rPh>
    <phoneticPr fontId="0"/>
  </si>
  <si>
    <t>愛媛県本部</t>
  </si>
  <si>
    <t>佐賀県知事</t>
  </si>
  <si>
    <r>
      <rPr>
        <sz val="11"/>
        <color theme="1"/>
        <rFont val="ＭＳ ゴシック"/>
        <family val="3"/>
      </rPr>
      <t>福岡県</t>
    </r>
    <rPh sb="0" eb="3">
      <t>フクオカケン</t>
    </rPh>
    <phoneticPr fontId="0"/>
  </si>
  <si>
    <t>高知県本部</t>
  </si>
  <si>
    <r>
      <rPr>
        <sz val="11"/>
        <color theme="1"/>
        <rFont val="ＭＳ 明朝"/>
        <family val="1"/>
      </rPr>
      <t>総本部記入欄</t>
    </r>
    <rPh sb="0" eb="3">
      <t>ソウホンブ</t>
    </rPh>
    <rPh sb="3" eb="6">
      <t>キニュウラン</t>
    </rPh>
    <phoneticPr fontId="0"/>
  </si>
  <si>
    <r>
      <rPr>
        <sz val="11"/>
        <color theme="1"/>
        <rFont val="ＭＳ 明朝"/>
        <family val="1"/>
      </rPr>
      <t>全日</t>
    </r>
    <rPh sb="0" eb="2">
      <t>ゼンニチ</t>
    </rPh>
    <phoneticPr fontId="0"/>
  </si>
  <si>
    <r>
      <rPr>
        <sz val="8"/>
        <color theme="1"/>
        <rFont val="ＭＳ 明朝"/>
        <family val="1"/>
      </rPr>
      <t>入会金会費収納日</t>
    </r>
    <rPh sb="0" eb="3">
      <t>ニュウカイキン</t>
    </rPh>
    <rPh sb="3" eb="5">
      <t>カイヒ</t>
    </rPh>
    <rPh sb="5" eb="7">
      <t>シュウノウ</t>
    </rPh>
    <rPh sb="7" eb="8">
      <t>ビ</t>
    </rPh>
    <phoneticPr fontId="0"/>
  </si>
  <si>
    <r>
      <rPr>
        <sz val="11"/>
        <color theme="1"/>
        <rFont val="ＭＳ 明朝"/>
        <family val="1"/>
      </rPr>
      <t>保証</t>
    </r>
    <rPh sb="0" eb="2">
      <t>ホショウ</t>
    </rPh>
    <phoneticPr fontId="0"/>
  </si>
  <si>
    <r>
      <rPr>
        <sz val="8"/>
        <color theme="1"/>
        <rFont val="ＭＳ 明朝"/>
        <family val="1"/>
      </rPr>
      <t>供託年月日</t>
    </r>
    <rPh sb="0" eb="2">
      <t>キョウタク</t>
    </rPh>
    <rPh sb="2" eb="5">
      <t>ネンガッピ</t>
    </rPh>
    <phoneticPr fontId="0"/>
  </si>
  <si>
    <r>
      <rPr>
        <sz val="8"/>
        <color theme="1"/>
        <rFont val="ＭＳ 明朝"/>
        <family val="1"/>
      </rPr>
      <t>分担金収納日</t>
    </r>
    <rPh sb="0" eb="3">
      <t>ブンタンキン</t>
    </rPh>
    <rPh sb="3" eb="5">
      <t>シュウノウ</t>
    </rPh>
    <rPh sb="5" eb="6">
      <t>ビ</t>
    </rPh>
    <phoneticPr fontId="0"/>
  </si>
  <si>
    <t>長崎県知事</t>
  </si>
  <si>
    <r>
      <rPr>
        <sz val="11"/>
        <color theme="1"/>
        <rFont val="ＭＳ ゴシック"/>
        <family val="3"/>
      </rPr>
      <t>佐賀県</t>
    </r>
    <rPh sb="0" eb="3">
      <t>サガケン</t>
    </rPh>
    <phoneticPr fontId="0"/>
  </si>
  <si>
    <t>福岡県本部</t>
  </si>
  <si>
    <t>熊本県知事</t>
  </si>
  <si>
    <r>
      <rPr>
        <sz val="11"/>
        <color theme="1"/>
        <rFont val="ＭＳ ゴシック"/>
        <family val="3"/>
      </rPr>
      <t>長崎県</t>
    </r>
    <rPh sb="0" eb="3">
      <t>ナガサキケン</t>
    </rPh>
    <phoneticPr fontId="0"/>
  </si>
  <si>
    <t>佐賀県本部</t>
  </si>
  <si>
    <t>大分県知事</t>
  </si>
  <si>
    <r>
      <rPr>
        <sz val="11"/>
        <color theme="1"/>
        <rFont val="ＭＳ ゴシック"/>
        <family val="3"/>
      </rPr>
      <t>熊本県</t>
    </r>
    <rPh sb="0" eb="3">
      <t>クマモトケン</t>
    </rPh>
    <phoneticPr fontId="0"/>
  </si>
  <si>
    <t>長崎県本部</t>
  </si>
  <si>
    <r>
      <rPr>
        <sz val="8"/>
        <color rgb="FF000000"/>
        <rFont val="ＭＳ 明朝"/>
        <family val="1"/>
      </rPr>
      <t>※注意事項</t>
    </r>
    <rPh sb="1" eb="5">
      <t>チュウイジコウ</t>
    </rPh>
    <phoneticPr fontId="0"/>
  </si>
  <si>
    <r>
      <rPr>
        <sz val="8"/>
        <color rgb="FF000000"/>
        <rFont val="ＭＳ 明朝"/>
        <family val="1"/>
      </rPr>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r>
    <phoneticPr fontId="0"/>
  </si>
  <si>
    <t>宮崎県知事</t>
  </si>
  <si>
    <r>
      <rPr>
        <sz val="11"/>
        <color theme="1"/>
        <rFont val="ＭＳ ゴシック"/>
        <family val="3"/>
      </rPr>
      <t>大分県</t>
    </r>
    <rPh sb="0" eb="3">
      <t>オオイタケン</t>
    </rPh>
    <phoneticPr fontId="0"/>
  </si>
  <si>
    <t>熊本県本部</t>
  </si>
  <si>
    <t>鹿児島県知事</t>
  </si>
  <si>
    <r>
      <rPr>
        <sz val="11"/>
        <color theme="1"/>
        <rFont val="ＭＳ ゴシック"/>
        <family val="3"/>
      </rPr>
      <t>宮崎県</t>
    </r>
    <rPh sb="0" eb="3">
      <t>ミヤザキケン</t>
    </rPh>
    <phoneticPr fontId="0"/>
  </si>
  <si>
    <t>大分県本部</t>
  </si>
  <si>
    <t>沖縄県知事</t>
  </si>
  <si>
    <r>
      <rPr>
        <sz val="11"/>
        <color theme="1"/>
        <rFont val="ＭＳ ゴシック"/>
        <family val="3"/>
      </rPr>
      <t>鹿児島県</t>
    </r>
    <rPh sb="0" eb="4">
      <t>カゴシマケン</t>
    </rPh>
    <phoneticPr fontId="0"/>
  </si>
  <si>
    <t>宮崎県本部</t>
  </si>
  <si>
    <r>
      <rPr>
        <sz val="11"/>
        <color theme="1"/>
        <rFont val="ＭＳ ゴシック"/>
        <family val="3"/>
      </rPr>
      <t>沖縄県</t>
    </r>
    <rPh sb="0" eb="3">
      <t>オキナワケン</t>
    </rPh>
    <phoneticPr fontId="0"/>
  </si>
  <si>
    <t>鹿児島県本部</t>
  </si>
  <si>
    <t>沖縄県本部</t>
  </si>
  <si>
    <r>
      <rPr>
        <sz val="10"/>
        <color rgb="FF000000"/>
        <rFont val="ＭＳ 明朝"/>
        <family val="1"/>
      </rPr>
      <t>　弁済第1号様式</t>
    </r>
    <rPh sb="6" eb="8">
      <t>ヨウシキ</t>
    </rPh>
    <phoneticPr fontId="0"/>
  </si>
  <si>
    <r>
      <rPr>
        <sz val="11"/>
        <color rgb="FF000000"/>
        <rFont val="ＭＳ 明朝"/>
        <family val="1"/>
      </rPr>
      <t>受付年月日</t>
    </r>
    <rPh sb="0" eb="2">
      <t>ウケツケ</t>
    </rPh>
    <rPh sb="2" eb="5">
      <t>ネンガッピ</t>
    </rPh>
    <phoneticPr fontId="0"/>
  </si>
  <si>
    <r>
      <rPr>
        <sz val="11"/>
        <color rgb="FF000000"/>
        <rFont val="ＭＳ 明朝"/>
        <family val="1"/>
      </rPr>
      <t>受理番号</t>
    </r>
    <rPh sb="0" eb="2">
      <t>ジュリ</t>
    </rPh>
    <rPh sb="2" eb="4">
      <t>バンゴウ</t>
    </rPh>
    <phoneticPr fontId="0"/>
  </si>
  <si>
    <r>
      <rPr>
        <sz val="11"/>
        <color rgb="FF000000"/>
        <rFont val="ＭＳ 明朝"/>
        <family val="1"/>
      </rPr>
      <t>整理番号(総本部記入)</t>
    </r>
    <rPh sb="0" eb="2">
      <t>セイリ</t>
    </rPh>
    <rPh sb="2" eb="4">
      <t>バンゴウ</t>
    </rPh>
    <rPh sb="5" eb="8">
      <t>ソウホンブ</t>
    </rPh>
    <rPh sb="8" eb="10">
      <t>キニュウ</t>
    </rPh>
    <phoneticPr fontId="0"/>
  </si>
  <si>
    <r>
      <rPr>
        <sz val="11"/>
        <color rgb="FF000000"/>
        <rFont val="ＭＳ 明朝"/>
        <family val="1"/>
      </rPr>
      <t>第　　　　号</t>
    </r>
    <rPh sb="0" eb="1">
      <t>ダイ</t>
    </rPh>
    <rPh sb="5" eb="6">
      <t>ゴウ</t>
    </rPh>
    <phoneticPr fontId="0"/>
  </si>
  <si>
    <r>
      <rPr>
        <sz val="14"/>
        <color rgb="FF000000"/>
        <rFont val="ＭＳ 明朝"/>
        <family val="1"/>
      </rPr>
      <t>弁</t>
    </r>
    <r>
      <rPr>
        <sz val="2"/>
        <color rgb="FF000000"/>
        <rFont val="ＭＳ 明朝"/>
        <family val="1"/>
      </rPr>
      <t xml:space="preserve"> </t>
    </r>
    <r>
      <rPr>
        <sz val="14"/>
        <color rgb="FF000000"/>
        <rFont val="ＭＳ 明朝"/>
        <family val="1"/>
      </rPr>
      <t>済</t>
    </r>
    <r>
      <rPr>
        <sz val="2"/>
        <color rgb="FF000000"/>
        <rFont val="ＭＳ 明朝"/>
        <family val="1"/>
      </rPr>
      <t xml:space="preserve"> </t>
    </r>
    <r>
      <rPr>
        <sz val="14"/>
        <color rgb="FF000000"/>
        <rFont val="ＭＳ 明朝"/>
        <family val="1"/>
      </rPr>
      <t>業</t>
    </r>
    <r>
      <rPr>
        <sz val="2"/>
        <color rgb="FF000000"/>
        <rFont val="ＭＳ 明朝"/>
        <family val="1"/>
      </rPr>
      <t xml:space="preserve"> </t>
    </r>
    <r>
      <rPr>
        <sz val="14"/>
        <color rgb="FF000000"/>
        <rFont val="ＭＳ 明朝"/>
        <family val="1"/>
      </rPr>
      <t>務</t>
    </r>
    <r>
      <rPr>
        <sz val="2"/>
        <color rgb="FF000000"/>
        <rFont val="ＭＳ 明朝"/>
        <family val="1"/>
      </rPr>
      <t xml:space="preserve"> </t>
    </r>
    <r>
      <rPr>
        <sz val="14"/>
        <color rgb="FF000000"/>
        <rFont val="ＭＳ 明朝"/>
        <family val="1"/>
      </rPr>
      <t>保</t>
    </r>
    <r>
      <rPr>
        <sz val="2"/>
        <color rgb="FF000000"/>
        <rFont val="ＭＳ 明朝"/>
        <family val="1"/>
      </rPr>
      <t xml:space="preserve"> </t>
    </r>
    <r>
      <rPr>
        <sz val="14"/>
        <color rgb="FF000000"/>
        <rFont val="ＭＳ 明朝"/>
        <family val="1"/>
      </rPr>
      <t>証</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分</t>
    </r>
    <r>
      <rPr>
        <sz val="2"/>
        <color rgb="FF000000"/>
        <rFont val="ＭＳ 明朝"/>
        <family val="1"/>
      </rPr>
      <t xml:space="preserve"> </t>
    </r>
    <r>
      <rPr>
        <sz val="14"/>
        <color rgb="FF000000"/>
        <rFont val="ＭＳ 明朝"/>
        <family val="1"/>
      </rPr>
      <t>担</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納</t>
    </r>
    <r>
      <rPr>
        <sz val="2"/>
        <color rgb="FF000000"/>
        <rFont val="ＭＳ 明朝"/>
        <family val="1"/>
      </rPr>
      <t xml:space="preserve"> </t>
    </r>
    <r>
      <rPr>
        <sz val="14"/>
        <color rgb="FF000000"/>
        <rFont val="ＭＳ 明朝"/>
        <family val="1"/>
      </rPr>
      <t>付</t>
    </r>
    <r>
      <rPr>
        <sz val="2"/>
        <color rgb="FF000000"/>
        <rFont val="ＭＳ 明朝"/>
        <family val="1"/>
      </rPr>
      <t xml:space="preserve"> </t>
    </r>
    <r>
      <rPr>
        <sz val="14"/>
        <color rgb="FF000000"/>
        <rFont val="ＭＳ 明朝"/>
        <family val="1"/>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</si>
  <si>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</si>
  <si>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</si>
  <si>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</si>
  <si>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　　公益社団法人</t>
    </r>
    <r>
      <rPr>
        <sz val="12"/>
        <color rgb="FF000000"/>
        <rFont val="ＭＳ 明朝"/>
        <family val="1"/>
      </rPr>
      <t>　不</t>
    </r>
    <r>
      <rPr>
        <sz val="9"/>
        <color rgb="FF000000"/>
        <rFont val="ＭＳ 明朝"/>
        <family val="1"/>
      </rPr>
      <t xml:space="preserve"> </t>
    </r>
    <r>
      <rPr>
        <sz val="12"/>
        <color rgb="FF000000"/>
        <rFont val="ＭＳ 明朝"/>
        <family val="1"/>
      </rPr>
      <t>動</t>
    </r>
    <r>
      <rPr>
        <sz val="9"/>
        <color rgb="FF000000"/>
        <rFont val="ＭＳ 明朝"/>
        <family val="1"/>
      </rPr>
      <t xml:space="preserve"> </t>
    </r>
    <r>
      <rPr>
        <sz val="12"/>
        <color rgb="FF000000"/>
        <rFont val="ＭＳ 明朝"/>
        <family val="1"/>
      </rPr>
      <t>産</t>
    </r>
    <r>
      <rPr>
        <sz val="9"/>
        <color rgb="FF000000"/>
        <rFont val="ＭＳ 明朝"/>
        <family val="1"/>
      </rPr>
      <t xml:space="preserve"> </t>
    </r>
    <r>
      <rPr>
        <sz val="12"/>
        <color rgb="FF000000"/>
        <rFont val="ＭＳ 明朝"/>
        <family val="1"/>
      </rPr>
      <t>保</t>
    </r>
    <r>
      <rPr>
        <sz val="9"/>
        <color rgb="FF000000"/>
        <rFont val="ＭＳ 明朝"/>
        <family val="1"/>
      </rPr>
      <t xml:space="preserve"> </t>
    </r>
    <r>
      <rPr>
        <sz val="12"/>
        <color rgb="FF000000"/>
        <rFont val="ＭＳ 明朝"/>
        <family val="1"/>
      </rPr>
      <t>証</t>
    </r>
    <r>
      <rPr>
        <sz val="9"/>
        <color rgb="FF000000"/>
        <rFont val="ＭＳ 明朝"/>
        <family val="1"/>
      </rPr>
      <t xml:space="preserve"> </t>
    </r>
    <r>
      <rPr>
        <sz val="12"/>
        <color rgb="FF000000"/>
        <rFont val="ＭＳ 明朝"/>
        <family val="1"/>
      </rPr>
      <t>協</t>
    </r>
    <r>
      <rPr>
        <sz val="9"/>
        <color rgb="FF000000"/>
        <rFont val="ＭＳ 明朝"/>
        <family val="1"/>
      </rPr>
      <t xml:space="preserve"> </t>
    </r>
    <r>
      <rPr>
        <sz val="12"/>
        <color rgb="FF000000"/>
        <rFont val="ＭＳ 明朝"/>
        <family val="1"/>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</si>
  <si>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rPr>
      <t>免許番号</t>
    </r>
    <rPh sb="0" eb="2">
      <t>メンキョ</t>
    </rPh>
    <rPh sb="2" eb="4">
      <t>バンゴウ</t>
    </rPh>
    <phoneticPr fontId="0"/>
  </si>
  <si>
    <r>
      <rPr>
        <sz val="10"/>
        <color rgb="FF000000"/>
        <rFont val="ＭＳ 明朝"/>
        <family val="1"/>
      </rPr>
      <t>(</t>
    </r>
    <phoneticPr fontId="0"/>
  </si>
  <si>
    <r>
      <rPr>
        <sz val="10"/>
        <color rgb="FF000000"/>
        <rFont val="ＭＳ 明朝"/>
        <family val="1"/>
      </rPr>
      <t>)</t>
    </r>
    <phoneticPr fontId="0"/>
  </si>
  <si>
    <r>
      <rPr>
        <sz val="10"/>
        <color rgb="FF000000"/>
        <rFont val="ＭＳ 明朝"/>
        <family val="1"/>
      </rPr>
      <t>第</t>
    </r>
    <rPh sb="0" eb="1">
      <t>ダイ</t>
    </rPh>
    <phoneticPr fontId="0"/>
  </si>
  <si>
    <r>
      <rPr>
        <sz val="10"/>
        <color rgb="FF000000"/>
        <rFont val="ＭＳ 明朝"/>
        <family val="1"/>
      </rPr>
      <t>号</t>
    </r>
    <rPh sb="0" eb="1">
      <t>ゴウ</t>
    </rPh>
    <phoneticPr fontId="0"/>
  </si>
  <si>
    <r>
      <rPr>
        <sz val="10"/>
        <color rgb="FF000000"/>
        <rFont val="ＭＳ 明朝"/>
        <family val="1"/>
      </rPr>
      <t>免許年月日</t>
    </r>
    <rPh sb="0" eb="2">
      <t>メンキョ</t>
    </rPh>
    <rPh sb="2" eb="5">
      <t>ネンガッピ</t>
    </rPh>
    <phoneticPr fontId="0"/>
  </si>
  <si>
    <r>
      <rPr>
        <sz val="10"/>
        <color rgb="FF000000"/>
        <rFont val="ＭＳ 明朝"/>
        <family val="1"/>
      </rPr>
      <t>年</t>
    </r>
    <rPh sb="0" eb="1">
      <t>ネン</t>
    </rPh>
    <phoneticPr fontId="0"/>
  </si>
  <si>
    <r>
      <rPr>
        <sz val="10"/>
        <color rgb="FF000000"/>
        <rFont val="ＭＳ 明朝"/>
        <family val="1"/>
      </rPr>
      <t>月</t>
    </r>
    <rPh sb="0" eb="1">
      <t>ツキ</t>
    </rPh>
    <phoneticPr fontId="0"/>
  </si>
  <si>
    <r>
      <rPr>
        <sz val="10"/>
        <color rgb="FF000000"/>
        <rFont val="ＭＳ 明朝"/>
        <family val="1"/>
      </rPr>
      <t>日</t>
    </r>
    <rPh sb="0" eb="1">
      <t>ニチ</t>
    </rPh>
    <phoneticPr fontId="0"/>
  </si>
  <si>
    <r>
      <rPr>
        <sz val="9"/>
        <color rgb="FF000000"/>
        <rFont val="ＭＳ 明朝"/>
        <family val="1"/>
      </rPr>
      <t>主たる事務所</t>
    </r>
    <rPh sb="0" eb="1">
      <t>シュ</t>
    </rPh>
    <rPh sb="3" eb="5">
      <t>ジム</t>
    </rPh>
    <rPh sb="5" eb="6">
      <t>ショ</t>
    </rPh>
    <phoneticPr fontId="0"/>
  </si>
  <si>
    <r>
      <rPr>
        <sz val="11"/>
        <color rgb="FF000000"/>
        <rFont val="ＭＳ ゴシック"/>
        <family val="3"/>
      </rPr>
      <t>〒</t>
    </r>
    <phoneticPr fontId="0"/>
  </si>
  <si>
    <r>
      <rPr>
        <sz val="10"/>
        <color rgb="FF000000"/>
        <rFont val="ＭＳ ゴシック"/>
        <family val="3"/>
      </rPr>
      <t>-</t>
    </r>
    <phoneticPr fontId="0"/>
  </si>
  <si>
    <r>
      <rPr>
        <sz val="9"/>
        <color rgb="FF000000"/>
        <rFont val="ＭＳ 明朝"/>
        <family val="1"/>
      </rPr>
      <t>所　 在　 地</t>
    </r>
    <phoneticPr fontId="0"/>
  </si>
  <si>
    <r>
      <rPr>
        <sz val="10"/>
        <color rgb="FF000000"/>
        <rFont val="ＭＳ 明朝"/>
        <family val="1"/>
      </rPr>
      <t>商号又は名称</t>
    </r>
    <rPh sb="0" eb="2">
      <t>ショウゴウ</t>
    </rPh>
    <rPh sb="2" eb="3">
      <t>マタ</t>
    </rPh>
    <rPh sb="4" eb="6">
      <t>メイショウ</t>
    </rPh>
    <phoneticPr fontId="0"/>
  </si>
  <si>
    <r>
      <rPr>
        <sz val="10"/>
        <color rgb="FF000000"/>
        <rFont val="ＭＳ 明朝"/>
        <family val="1"/>
      </rPr>
      <t>代表者氏名</t>
    </r>
    <rPh sb="0" eb="3">
      <t>ダイヒョウシャ</t>
    </rPh>
    <rPh sb="3" eb="5">
      <t>シメイ</t>
    </rPh>
    <phoneticPr fontId="0"/>
  </si>
  <si>
    <r>
      <rPr>
        <sz val="9"/>
        <color rgb="FF000000"/>
        <rFont val="ＭＳ 明朝"/>
        <family val="1"/>
      </rPr>
      <t>従たる事務所</t>
    </r>
    <rPh sb="0" eb="1">
      <t>ジュウ</t>
    </rPh>
    <rPh sb="3" eb="5">
      <t>ジム</t>
    </rPh>
    <rPh sb="5" eb="6">
      <t>ショ</t>
    </rPh>
    <phoneticPr fontId="0"/>
  </si>
  <si>
    <r>
      <rPr>
        <sz val="9"/>
        <color rgb="FF000000"/>
        <rFont val="ＭＳ 明朝"/>
        <family val="1"/>
      </rPr>
      <t>所 　在 　地</t>
    </r>
    <phoneticPr fontId="0"/>
  </si>
  <si>
    <r>
      <rPr>
        <sz val="10"/>
        <color rgb="FF000000"/>
        <rFont val="ＭＳ 明朝"/>
        <family val="1"/>
      </rPr>
      <t>　　 当社(私)は、宅地建物取引業法、及び貴協会の定款、弁済業務規約等に基づき、下記のと</t>
    </r>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0"/>
  </si>
  <si>
    <r>
      <rPr>
        <sz val="10"/>
        <color rgb="FF000000"/>
        <rFont val="ＭＳ 明朝"/>
        <family val="1"/>
      </rPr>
      <t>　 おり弁済業務保証金分担金の納付を申請いたします。</t>
    </r>
    <rPh sb="4" eb="6">
      <t>ベンサイ</t>
    </rPh>
    <rPh sb="6" eb="8">
      <t>ギョウム</t>
    </rPh>
    <rPh sb="8" eb="11">
      <t>ホショウキン</t>
    </rPh>
    <rPh sb="11" eb="14">
      <t>ブンタンキン</t>
    </rPh>
    <rPh sb="15" eb="17">
      <t>ノウフ</t>
    </rPh>
    <rPh sb="18" eb="20">
      <t>シンセイ</t>
    </rPh>
    <phoneticPr fontId="0"/>
  </si>
  <si>
    <r>
      <rPr>
        <sz val="10"/>
        <color rgb="FF000000"/>
        <rFont val="ＭＳ 明朝"/>
        <family val="1"/>
      </rPr>
      <t>　　 なお、退会の場合には未納会費等に充当することを予め承諾いたします。</t>
    </r>
    <rPh sb="6" eb="8">
      <t>タイカイ</t>
    </rPh>
    <rPh sb="9" eb="11">
      <t>バアイ</t>
    </rPh>
    <rPh sb="13" eb="15">
      <t>ミノウ</t>
    </rPh>
    <rPh sb="15" eb="18">
      <t>カイヒトウ</t>
    </rPh>
    <rPh sb="19" eb="21">
      <t>ジュウトウ</t>
    </rPh>
    <rPh sb="26" eb="27">
      <t>アラカジ</t>
    </rPh>
    <rPh sb="28" eb="30">
      <t>ショウダク</t>
    </rPh>
    <phoneticPr fontId="0"/>
  </si>
  <si>
    <r>
      <rPr>
        <sz val="10"/>
        <color rgb="FF000000"/>
        <rFont val="ＭＳ 明朝"/>
        <family val="1"/>
      </rPr>
      <t>記</t>
    </r>
    <rPh sb="0" eb="1">
      <t>キ</t>
    </rPh>
    <phoneticPr fontId="0"/>
  </si>
  <si>
    <r>
      <rPr>
        <sz val="10"/>
        <color rgb="FF000000"/>
        <rFont val="ＭＳ 明朝"/>
        <family val="1"/>
      </rPr>
      <t>事　務　所　数</t>
    </r>
    <rPh sb="0" eb="1">
      <t>コト</t>
    </rPh>
    <rPh sb="2" eb="3">
      <t>ツトム</t>
    </rPh>
    <rPh sb="4" eb="5">
      <t>ショ</t>
    </rPh>
    <rPh sb="6" eb="7">
      <t>スウ</t>
    </rPh>
    <phoneticPr fontId="0"/>
  </si>
  <si>
    <r>
      <rPr>
        <sz val="10"/>
        <color rgb="FF000000"/>
        <rFont val="ＭＳ 明朝"/>
        <family val="1"/>
      </rPr>
      <t>納付する分担金</t>
    </r>
    <rPh sb="0" eb="2">
      <t>ノウフ</t>
    </rPh>
    <rPh sb="4" eb="7">
      <t>ブンタンキン</t>
    </rPh>
    <phoneticPr fontId="0"/>
  </si>
  <si>
    <r>
      <rPr>
        <sz val="10"/>
        <color rgb="FF000000"/>
        <rFont val="ＭＳ 明朝"/>
        <family val="1"/>
      </rPr>
      <t>備　　　考</t>
    </r>
    <rPh sb="0" eb="1">
      <t>ソナエ</t>
    </rPh>
    <rPh sb="4" eb="5">
      <t>コウ</t>
    </rPh>
    <phoneticPr fontId="0"/>
  </si>
  <si>
    <r>
      <rPr>
        <sz val="10"/>
        <color rgb="FF000000"/>
        <rFont val="ＭＳ 明朝"/>
        <family val="1"/>
      </rPr>
      <t>主たる事務所</t>
    </r>
    <rPh sb="0" eb="1">
      <t>シュ</t>
    </rPh>
    <rPh sb="3" eb="5">
      <t>ジム</t>
    </rPh>
    <rPh sb="5" eb="6">
      <t>ショ</t>
    </rPh>
    <phoneticPr fontId="0"/>
  </si>
  <si>
    <r>
      <rPr>
        <sz val="10"/>
        <color rgb="FF000000"/>
        <rFont val="ＭＳ 明朝"/>
        <family val="1"/>
      </rPr>
      <t>万円</t>
    </r>
    <phoneticPr fontId="0"/>
  </si>
  <si>
    <r>
      <rPr>
        <sz val="10"/>
        <color rgb="FF000000"/>
        <rFont val="ＭＳ 明朝"/>
        <family val="1"/>
      </rPr>
      <t>従たる事務所</t>
    </r>
    <rPh sb="0" eb="1">
      <t>ジュウ</t>
    </rPh>
    <rPh sb="3" eb="5">
      <t>ジム</t>
    </rPh>
    <rPh sb="5" eb="6">
      <t>ショ</t>
    </rPh>
    <phoneticPr fontId="0"/>
  </si>
  <si>
    <r>
      <rPr>
        <sz val="10"/>
        <color rgb="FF000000"/>
        <rFont val="ＭＳ 明朝"/>
        <family val="1"/>
      </rPr>
      <t>合　　　　計</t>
    </r>
    <rPh sb="0" eb="1">
      <t>ゴウ</t>
    </rPh>
    <rPh sb="5" eb="6">
      <t>ケイ</t>
    </rPh>
    <phoneticPr fontId="0"/>
  </si>
  <si>
    <r>
      <rPr>
        <sz val="10"/>
        <color rgb="FF000000"/>
        <rFont val="ＭＳ 明朝"/>
        <family val="1"/>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</si>
  <si>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10"/>
        <color rgb="FF000000"/>
        <rFont val="ＭＳ 明朝"/>
        <family val="1"/>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</si>
  <si>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rPr>
      <t>　　添えます。</t>
    </r>
    <rPh sb="2" eb="3">
      <t>ソ</t>
    </rPh>
    <phoneticPr fontId="0"/>
  </si>
  <si>
    <r>
      <rPr>
        <sz val="10"/>
        <color rgb="FF000000"/>
        <rFont val="ＭＳ 明朝"/>
        <family val="1"/>
      </rPr>
      <t>　　  １．納付金額： 金　　　　　　　万円</t>
    </r>
    <rPh sb="6" eb="8">
      <t>ノウフ</t>
    </rPh>
    <rPh sb="8" eb="10">
      <t>キンガク</t>
    </rPh>
    <rPh sb="12" eb="13">
      <t>キン</t>
    </rPh>
    <rPh sb="20" eb="22">
      <t>マンエン</t>
    </rPh>
    <phoneticPr fontId="0"/>
  </si>
  <si>
    <r>
      <rPr>
        <sz val="10"/>
        <color rgb="FF000000"/>
        <rFont val="ＭＳ 明朝"/>
        <family val="1"/>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</si>
  <si>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rPr>
      <t xml:space="preserve">  　　　　　　　　　　　　　　　　　　　　　　　 　　年　　　月　　　日</t>
    </r>
    <rPh sb="28" eb="29">
      <t>ネン</t>
    </rPh>
    <rPh sb="32" eb="33">
      <t>ガツ</t>
    </rPh>
    <rPh sb="36" eb="37">
      <t>ヒ</t>
    </rPh>
    <phoneticPr fontId="0"/>
  </si>
  <si>
    <r>
      <rPr>
        <sz val="10"/>
        <color rgb="FF000000"/>
        <rFont val="ＭＳ 明朝"/>
        <family val="1"/>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</si>
  <si>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rPr>
      <t>本 部 長</t>
    </r>
    <rPh sb="0" eb="1">
      <t>ホン</t>
    </rPh>
    <rPh sb="2" eb="3">
      <t>ブ</t>
    </rPh>
    <rPh sb="4" eb="5">
      <t>チョウ</t>
    </rPh>
    <phoneticPr fontId="0"/>
  </si>
  <si>
    <r>
      <rPr>
        <sz val="10"/>
        <color rgb="FF000000"/>
        <rFont val="ＭＳ 明朝"/>
        <family val="1"/>
      </rPr>
      <t>弁済業務</t>
    </r>
    <rPh sb="0" eb="2">
      <t>ベンサイ</t>
    </rPh>
    <rPh sb="2" eb="4">
      <t>ギョウム</t>
    </rPh>
    <phoneticPr fontId="0"/>
  </si>
  <si>
    <r>
      <rPr>
        <sz val="10"/>
        <color rgb="FF000000"/>
        <rFont val="ＭＳ 明朝"/>
        <family val="1"/>
      </rPr>
      <t>副管理役</t>
    </r>
    <rPh sb="0" eb="3">
      <t>フクカンリ</t>
    </rPh>
    <rPh sb="3" eb="4">
      <t>エキ</t>
    </rPh>
    <phoneticPr fontId="0"/>
  </si>
  <si>
    <r>
      <rPr>
        <sz val="10"/>
        <color rgb="FF000000"/>
        <rFont val="ＭＳ 明朝"/>
        <family val="1"/>
      </rPr>
      <t>　　上記分担金を正に領収いたしました。</t>
    </r>
    <rPh sb="2" eb="4">
      <t>ジョウキ</t>
    </rPh>
    <rPh sb="4" eb="7">
      <t>ブンタンキン</t>
    </rPh>
    <rPh sb="8" eb="9">
      <t>マサ</t>
    </rPh>
    <rPh sb="10" eb="12">
      <t>リョウシュウ</t>
    </rPh>
    <phoneticPr fontId="0"/>
  </si>
  <si>
    <r>
      <rPr>
        <sz val="10"/>
        <color rgb="FF000000"/>
        <rFont val="ＭＳ 明朝"/>
        <family val="1"/>
      </rPr>
      <t>　　　　　　　　　　　　　　年　　　月　　　日</t>
    </r>
    <rPh sb="14" eb="15">
      <t>ネン</t>
    </rPh>
    <rPh sb="18" eb="19">
      <t>ガツ</t>
    </rPh>
    <rPh sb="22" eb="23">
      <t>ヒ</t>
    </rPh>
    <phoneticPr fontId="0"/>
  </si>
  <si>
    <r>
      <rPr>
        <sz val="11"/>
        <color rgb="FF000000"/>
        <rFont val="ＭＳ 明朝"/>
        <family val="1"/>
      </rPr>
      <t>公益社団法人</t>
    </r>
    <rPh sb="0" eb="2">
      <t>コウエキ</t>
    </rPh>
    <phoneticPr fontId="0"/>
  </si>
  <si>
    <r>
      <rPr>
        <sz val="12"/>
        <color rgb="FF000000"/>
        <rFont val="ＭＳ 明朝"/>
        <family val="1"/>
      </rPr>
      <t>不動産保証協会</t>
    </r>
    <rPh sb="0" eb="3">
      <t>フドウサン</t>
    </rPh>
    <rPh sb="3" eb="5">
      <t>ホショウ</t>
    </rPh>
    <rPh sb="5" eb="7">
      <t>キョウカイ</t>
    </rPh>
    <phoneticPr fontId="0"/>
  </si>
  <si>
    <r>
      <rPr>
        <sz val="12"/>
        <color rgb="FF000000"/>
        <rFont val="ＭＳ 明朝"/>
        <family val="1"/>
      </rPr>
      <t>個人情報の取扱いについて</t>
    </r>
    <rPh sb="0" eb="2">
      <t>コジン</t>
    </rPh>
    <rPh sb="2" eb="4">
      <t>ジョウホウ</t>
    </rPh>
    <rPh sb="5" eb="7">
      <t>トリアツカ</t>
    </rPh>
    <phoneticPr fontId="0"/>
  </si>
  <si>
    <r>
      <rPr>
        <sz val="8"/>
        <color rgb="FF000000"/>
        <rFont val="ＭＳ 明朝"/>
        <family val="1"/>
      </rPr>
      <t>公益社団法人　全日本不動産協会</t>
    </r>
    <rPh sb="0" eb="2">
      <t>コウエキ</t>
    </rPh>
    <rPh sb="2" eb="4">
      <t>シャダン</t>
    </rPh>
    <rPh sb="4" eb="6">
      <t>ホウジン</t>
    </rPh>
    <rPh sb="7" eb="10">
      <t>ゼンニホン</t>
    </rPh>
    <rPh sb="10" eb="13">
      <t>フドウサン</t>
    </rPh>
    <rPh sb="13" eb="15">
      <t>キョウカイ</t>
    </rPh>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</si>
  <si>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
    <phoneticPr fontId="0"/>
  </si>
  <si>
    <t>個人情報に対する本会の基本姿勢</t>
  </si>
  <si>
    <r>
      <rPr>
        <sz val="8"/>
        <color rgb="FF000000"/>
        <rFont val="ＭＳ 明朝"/>
        <family val="1"/>
      </rPr>
      <t>　本会は、個人情報保護法の趣旨を尊重し、これを担保するために「個人情報保護方針」「個人情報保護規程」「個人情報保護計画」を定め実行します。</t>
    </r>
    <phoneticPr fontId="0"/>
  </si>
  <si>
    <r>
      <rPr>
        <sz val="8"/>
        <color rgb="FF000000"/>
        <rFont val="ＭＳ 明朝"/>
        <family val="1"/>
      </rPr>
      <t>本会が保有する
個人情報</t>
    </r>
    <phoneticPr fontId="0"/>
  </si>
  <si>
    <t>会員の皆様へ</t>
  </si>
  <si>
    <r>
      <rPr>
        <sz val="8"/>
        <color rgb="FF000000"/>
        <rFont val="ＭＳ 明朝"/>
        <family val="1"/>
      </rPr>
      <t>　本会が保有する個人情報は、入会申込書、各種届出書、レインズ加入申込書、ラビーネット加入申込書、入会金その他の入金情報等です。</t>
    </r>
    <phoneticPr fontId="0"/>
  </si>
  <si>
    <t>一般の皆様へ</t>
  </si>
  <si>
    <r>
      <rPr>
        <sz val="8"/>
        <color rgb="FF000000"/>
        <rFont val="ＭＳ 明朝"/>
        <family val="1"/>
      </rPr>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r>
    <phoneticPr fontId="0"/>
  </si>
  <si>
    <t>個人情報の利用目的</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</si>
  <si>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0"/>
  </si>
  <si>
    <r>
      <rPr>
        <sz val="8"/>
        <color rgb="FF000000"/>
        <rFont val="ＭＳ 明朝"/>
        <family val="1"/>
      </rPr>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r>
    <phoneticPr fontId="0"/>
  </si>
  <si>
    <r>
      <rPr>
        <sz val="8"/>
        <color rgb="FF000000"/>
        <rFont val="ＭＳ 明朝"/>
        <family val="1"/>
      </rPr>
      <t xml:space="preserve">    個人情報の第三者への提供
　第三者への提供にあたっては、機密保持のための必要な措置を講じます。
　なお、法律の定める場合においては、第三者への個人情報の提供は停止請求ができます。</t>
    </r>
    <phoneticPr fontId="0"/>
  </si>
  <si>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t>
    <phoneticPr fontId="0"/>
  </si>
  <si>
    <t>セキュリティ対策</t>
  </si>
  <si>
    <r>
      <rPr>
        <sz val="8"/>
        <color rgb="FF000000"/>
        <rFont val="ＭＳ 明朝"/>
        <family val="1"/>
      </rPr>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r>
    <phoneticPr fontId="0"/>
  </si>
  <si>
    <t>個人情報処理の外部委託</t>
  </si>
  <si>
    <r>
      <rPr>
        <sz val="8"/>
        <color rgb="FF000000"/>
        <rFont val="ＭＳ 明朝"/>
        <family val="1"/>
      </rPr>
      <t>　本会が利用目的を達成するため必要な範囲内で個人データを外部委託するときは、個人情報の安全管理に必要な契約を締結し、適切な管理・監督を行います。</t>
    </r>
    <phoneticPr fontId="0"/>
  </si>
  <si>
    <t>個人情報の共同利用</t>
  </si>
  <si>
    <r>
      <rPr>
        <sz val="8"/>
        <color rgb="FF000000"/>
        <rFont val="ＭＳ 明朝"/>
        <family val="1"/>
      </rPr>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0"/>
  </si>
  <si>
    <r>
      <rPr>
        <sz val="8"/>
        <color rgb="FF000000"/>
        <rFont val="ＭＳ 明朝"/>
        <family val="1"/>
      </rPr>
      <t>個人情報の開示請求及び
訂正、利用停止の方法</t>
    </r>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</si>
  <si>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</si>
  <si>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t>苦情、訂正・利用停止等の申出先</t>
  </si>
  <si>
    <r>
      <rPr>
        <sz val="8"/>
        <color rgb="FF000000"/>
        <rFont val="ＭＳ 明朝"/>
        <family val="1"/>
      </rPr>
      <t>① 苦情・相談窓口　総本部事務局
　　電　話　０３－３２６３－７０３０
　　ＦＡＸ　０３－３２３９－２１９８
② 方法は本会の定めによります。</t>
    </r>
    <phoneticPr fontId="0"/>
  </si>
  <si>
    <t>個人情報の削除・消去</t>
  </si>
  <si>
    <r>
      <rPr>
        <sz val="8"/>
        <color rgb="FF000000"/>
        <rFont val="ＭＳ 明朝"/>
        <family val="1"/>
      </rPr>
      <t>　本会の定める「文書管理規程」に基づき、事前・事後の承諾を得ることなく、個人情報を安全かつ完全に削除・消去します。（ただし、電子データ化された会員情報については、厳重な安全管理のもと一定期間保存します。）</t>
    </r>
    <phoneticPr fontId="0"/>
  </si>
  <si>
    <r>
      <rPr>
        <sz val="8"/>
        <color rgb="FF000000"/>
        <rFont val="ＭＳ 明朝"/>
        <family val="1"/>
      </rPr>
      <t xml:space="preserve">                 本書面についての説明を受け、個人情報の提供・利用について承諾し、本書面の交付を受けました。</t>
    </r>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0"/>
  </si>
  <si>
    <r>
      <rPr>
        <sz val="8"/>
        <color rgb="FF000000"/>
        <rFont val="ＭＳ 明朝"/>
        <family val="1"/>
      </rPr>
      <t>年</t>
    </r>
    <rPh sb="0" eb="1">
      <t>ネン</t>
    </rPh>
    <phoneticPr fontId="0"/>
  </si>
  <si>
    <r>
      <rPr>
        <sz val="8"/>
        <color rgb="FF000000"/>
        <rFont val="ＭＳ 明朝"/>
        <family val="1"/>
      </rPr>
      <t>月</t>
    </r>
    <rPh sb="0" eb="1">
      <t>ツキ</t>
    </rPh>
    <phoneticPr fontId="0"/>
  </si>
  <si>
    <r>
      <rPr>
        <sz val="8"/>
        <color rgb="FF000000"/>
        <rFont val="ＭＳ 明朝"/>
        <family val="1"/>
      </rPr>
      <t>日</t>
    </r>
    <rPh sb="0" eb="1">
      <t>ヒ</t>
    </rPh>
    <phoneticPr fontId="0"/>
  </si>
  <si>
    <r>
      <rPr>
        <sz val="8"/>
        <color rgb="FF000000"/>
        <rFont val="ＭＳ 明朝"/>
        <family val="1"/>
      </rPr>
      <t>住所又は所在地</t>
    </r>
    <rPh sb="0" eb="2">
      <t>ジュウショ</t>
    </rPh>
    <rPh sb="2" eb="3">
      <t>マタ</t>
    </rPh>
    <rPh sb="4" eb="7">
      <t>ショザイチ</t>
    </rPh>
    <phoneticPr fontId="0"/>
  </si>
  <si>
    <r>
      <rPr>
        <sz val="8"/>
        <color rgb="FF000000"/>
        <rFont val="ＭＳ 明朝"/>
        <family val="1"/>
      </rPr>
      <t>商号又は名称</t>
    </r>
    <rPh sb="0" eb="2">
      <t>ショウゴウ</t>
    </rPh>
    <rPh sb="2" eb="3">
      <t>マタ</t>
    </rPh>
    <rPh sb="4" eb="6">
      <t>メイショウ</t>
    </rPh>
    <phoneticPr fontId="0"/>
  </si>
  <si>
    <r>
      <rPr>
        <sz val="8"/>
        <color rgb="FF000000"/>
        <rFont val="ＭＳ 明朝"/>
        <family val="1"/>
      </rPr>
      <t>氏名(代表者)</t>
    </r>
    <rPh sb="0" eb="2">
      <t>シメイ</t>
    </rPh>
    <rPh sb="3" eb="6">
      <t>ダイヒョウシャ</t>
    </rPh>
    <phoneticPr fontId="0"/>
  </si>
  <si>
    <r>
      <rPr>
        <sz val="8"/>
        <color rgb="FF000000"/>
        <rFont val="ＭＳ 明朝"/>
        <family val="1"/>
      </rPr>
      <t>公益社団法人　不</t>
    </r>
    <r>
      <rPr>
        <sz val="2"/>
        <color rgb="FF000000"/>
        <rFont val="ＭＳ 明朝"/>
        <family val="1"/>
      </rPr>
      <t xml:space="preserve"> </t>
    </r>
    <r>
      <rPr>
        <sz val="8"/>
        <color rgb="FF000000"/>
        <rFont val="ＭＳ 明朝"/>
        <family val="1"/>
      </rPr>
      <t>動</t>
    </r>
    <r>
      <rPr>
        <sz val="2"/>
        <color rgb="FF000000"/>
        <rFont val="ＭＳ 明朝"/>
        <family val="1"/>
      </rPr>
      <t xml:space="preserve"> </t>
    </r>
    <r>
      <rPr>
        <sz val="8"/>
        <color rgb="FF000000"/>
        <rFont val="ＭＳ 明朝"/>
        <family val="1"/>
      </rPr>
      <t>産</t>
    </r>
    <r>
      <rPr>
        <sz val="2"/>
        <color rgb="FF000000"/>
        <rFont val="ＭＳ 明朝"/>
        <family val="1"/>
      </rPr>
      <t xml:space="preserve"> </t>
    </r>
    <r>
      <rPr>
        <sz val="8"/>
        <color rgb="FF000000"/>
        <rFont val="ＭＳ 明朝"/>
        <family val="1"/>
      </rPr>
      <t>保</t>
    </r>
    <r>
      <rPr>
        <sz val="2"/>
        <color rgb="FF000000"/>
        <rFont val="ＭＳ 明朝"/>
        <family val="1"/>
      </rPr>
      <t xml:space="preserve"> </t>
    </r>
    <r>
      <rPr>
        <sz val="8"/>
        <color rgb="FF000000"/>
        <rFont val="ＭＳ 明朝"/>
        <family val="1"/>
      </rPr>
      <t>証</t>
    </r>
    <r>
      <rPr>
        <sz val="2"/>
        <color rgb="FF000000"/>
        <rFont val="ＭＳ 明朝"/>
        <family val="1"/>
      </rPr>
      <t xml:space="preserve"> </t>
    </r>
    <r>
      <rPr>
        <sz val="8"/>
        <color rgb="FF000000"/>
        <rFont val="ＭＳ 明朝"/>
        <family val="1"/>
      </rPr>
      <t>協</t>
    </r>
    <r>
      <rPr>
        <sz val="2"/>
        <color rgb="FF000000"/>
        <rFont val="ＭＳ 明朝"/>
        <family val="1"/>
      </rPr>
      <t xml:space="preserve"> </t>
    </r>
    <r>
      <rPr>
        <sz val="8"/>
        <color rgb="FF000000"/>
        <rFont val="ＭＳ 明朝"/>
        <family val="1"/>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0"/>
  </si>
  <si>
    <r>
      <rPr>
        <sz val="8"/>
        <color rgb="FF000000"/>
        <rFont val="ＭＳ 明朝"/>
        <family val="1"/>
      </rPr>
      <t>会員の皆様へ</t>
    </r>
    <phoneticPr fontId="0"/>
  </si>
  <si>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0"/>
  </si>
  <si>
    <r>
      <rPr>
        <sz val="8"/>
        <color rgb="FF000000"/>
        <rFont val="ＭＳ 明朝"/>
        <family val="1"/>
      </rPr>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
    <phoneticPr fontId="0"/>
  </si>
  <si>
    <r>
      <rPr>
        <sz val="8"/>
        <color rgb="FF000000"/>
        <rFont val="ＭＳ 明朝"/>
        <family val="1"/>
      </rPr>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
    <phoneticPr fontId="0"/>
  </si>
  <si>
    <r>
      <rPr>
        <sz val="8"/>
        <color rgb="FF000000"/>
        <rFont val="ＭＳ 明朝"/>
        <family val="1"/>
      </rPr>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</si>
  <si>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
    <phoneticPr fontId="0"/>
  </si>
  <si>
    <r>
      <rPr>
        <sz val="8"/>
        <color rgb="FF000000"/>
        <rFont val="ＭＳ 明朝"/>
        <family val="1"/>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</si>
  <si>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rPr>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</si>
  <si>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</si>
  <si>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r>
      <rPr>
        <sz val="8"/>
        <color rgb="FF000000"/>
        <rFont val="ＭＳ 明朝"/>
        <family val="1"/>
      </rPr>
      <t>①苦情・相談窓口　総本部事務局
　　電　話　０３－３２６３－７０５５
　　ＦＡＸ　０３－３２３９－２１５９
②方法は本会の定めによります。</t>
    </r>
    <phoneticPr fontId="0"/>
  </si>
  <si>
    <r>
      <rPr>
        <sz val="8"/>
        <color rgb="FF000000"/>
        <rFont val="ＭＳ 明朝"/>
        <family val="1"/>
      </rPr>
      <t>統　一　コ　ー　ド</t>
    </r>
    <rPh sb="0" eb="1">
      <t>オサム</t>
    </rPh>
    <rPh sb="2" eb="3">
      <t>イチ</t>
    </rPh>
    <phoneticPr fontId="0"/>
  </si>
  <si>
    <r>
      <rPr>
        <sz val="9"/>
        <color rgb="FF000000"/>
        <rFont val="ＭＳ 明朝"/>
        <family val="1"/>
      </rPr>
      <t>１．新入会</t>
    </r>
    <rPh sb="2" eb="3">
      <t>シン</t>
    </rPh>
    <rPh sb="3" eb="5">
      <t>ニュウカイ</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</si>
  <si>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</si>
  <si>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</si>
  <si>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２．継　続</t>
    </r>
    <rPh sb="2" eb="3">
      <t>ツギ</t>
    </rPh>
    <rPh sb="4" eb="5">
      <t>ゾク</t>
    </rPh>
    <phoneticPr fontId="0"/>
  </si>
  <si>
    <r>
      <rPr>
        <sz val="8"/>
        <color rgb="FF000000"/>
        <rFont val="ＭＳ 明朝"/>
        <family val="1"/>
      </rPr>
      <t>受　付　年　月　日</t>
    </r>
    <rPh sb="0" eb="1">
      <t>ウケ</t>
    </rPh>
    <rPh sb="2" eb="3">
      <t>ヅケ</t>
    </rPh>
    <rPh sb="4" eb="5">
      <t>トシ</t>
    </rPh>
    <rPh sb="6" eb="7">
      <t>ツキ</t>
    </rPh>
    <rPh sb="8" eb="9">
      <t>ヒ</t>
    </rPh>
    <phoneticPr fontId="0"/>
  </si>
  <si>
    <r>
      <rPr>
        <sz val="8"/>
        <color rgb="FF000000"/>
        <rFont val="ＭＳ 明朝"/>
        <family val="1"/>
      </rPr>
      <t>区市町村コード</t>
    </r>
    <rPh sb="0" eb="4">
      <t>クシチョウソン</t>
    </rPh>
    <phoneticPr fontId="0"/>
  </si>
  <si>
    <r>
      <rPr>
        <sz val="22"/>
        <color rgb="FF000000"/>
        <rFont val="ＭＳ 明朝"/>
        <family val="1"/>
      </rPr>
      <t>一般社団法人全国不動産協会入会申込書</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0"/>
  </si>
  <si>
    <r>
      <rPr>
        <sz val="11"/>
        <color rgb="FF000000"/>
        <rFont val="ＭＳ 明朝"/>
        <family val="1"/>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</si>
  <si>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rPr>
      <t>　一般社団法人全国不動産協会</t>
    </r>
    <rPh sb="1" eb="3">
      <t>イッパン</t>
    </rPh>
    <rPh sb="3" eb="5">
      <t>シャダン</t>
    </rPh>
    <rPh sb="5" eb="7">
      <t>ホウジン</t>
    </rPh>
    <rPh sb="7" eb="9">
      <t>ゼンコク</t>
    </rPh>
    <rPh sb="9" eb="12">
      <t>フドウサン</t>
    </rPh>
    <rPh sb="12" eb="14">
      <t>キョウカイ</t>
    </rPh>
    <phoneticPr fontId="0"/>
  </si>
  <si>
    <t>　会　長　　殿</t>
    <rPh sb="1" eb="2">
      <t>カイ</t>
    </rPh>
    <rPh sb="3" eb="4">
      <t>チョウ</t>
    </rPh>
    <rPh sb="6" eb="7">
      <t>ドノ</t>
    </rPh>
    <phoneticPr fontId="0"/>
  </si>
  <si>
    <r>
      <rPr>
        <sz val="11"/>
        <color rgb="FF000000"/>
        <rFont val="ＭＳ 明朝"/>
        <family val="1"/>
      </rPr>
      <t>令和</t>
    </r>
    <rPh sb="0" eb="2">
      <t>レイワ</t>
    </rPh>
    <phoneticPr fontId="0"/>
  </si>
  <si>
    <r>
      <rPr>
        <sz val="8"/>
        <color rgb="FF000000"/>
        <rFont val="ＭＳ 明朝"/>
        <family val="1"/>
      </rPr>
      <t>フリガナ</t>
    </r>
    <phoneticPr fontId="0"/>
  </si>
  <si>
    <r>
      <rPr>
        <sz val="11"/>
        <color rgb="FF000000"/>
        <rFont val="ＭＳ 明朝"/>
        <family val="1"/>
      </rPr>
      <t>商号又は名称</t>
    </r>
    <rPh sb="0" eb="2">
      <t>ショウゴウ</t>
    </rPh>
    <rPh sb="2" eb="3">
      <t>マタ</t>
    </rPh>
    <rPh sb="4" eb="6">
      <t>メイショウ</t>
    </rPh>
    <phoneticPr fontId="0"/>
  </si>
  <si>
    <r>
      <rPr>
        <sz val="10"/>
        <color rgb="FF000000"/>
        <rFont val="ＭＳ 明朝"/>
        <family val="1"/>
      </rPr>
      <t>生年月日</t>
    </r>
    <rPh sb="0" eb="2">
      <t>セイネン</t>
    </rPh>
    <rPh sb="2" eb="4">
      <t>ガッピ</t>
    </rPh>
    <phoneticPr fontId="0"/>
  </si>
  <si>
    <r>
      <rPr>
        <sz val="10"/>
        <color rgb="FF000000"/>
        <rFont val="ＭＳ 明朝"/>
        <family val="1"/>
      </rPr>
      <t>月</t>
    </r>
    <rPh sb="0" eb="1">
      <t>ガツ</t>
    </rPh>
    <phoneticPr fontId="0"/>
  </si>
  <si>
    <r>
      <rPr>
        <sz val="10"/>
        <color rgb="FF000000"/>
        <rFont val="ＭＳ 明朝"/>
        <family val="1"/>
      </rPr>
      <t>日</t>
    </r>
    <rPh sb="0" eb="1">
      <t>ヒ</t>
    </rPh>
    <phoneticPr fontId="0"/>
  </si>
  <si>
    <r>
      <rPr>
        <sz val="11"/>
        <color rgb="FF000000"/>
        <rFont val="ＭＳ 明朝"/>
        <family val="1"/>
      </rPr>
      <t>代表者氏名</t>
    </r>
    <rPh sb="0" eb="3">
      <t>ダイヒョウシャ</t>
    </rPh>
    <rPh sb="3" eb="5">
      <t>シメイ</t>
    </rPh>
    <phoneticPr fontId="0"/>
  </si>
  <si>
    <r>
      <rPr>
        <sz val="10"/>
        <color rgb="FF000000"/>
        <rFont val="ＭＳ 明朝"/>
        <family val="1"/>
      </rPr>
      <t>性別</t>
    </r>
    <rPh sb="0" eb="2">
      <t>セイベツ</t>
    </rPh>
    <phoneticPr fontId="0"/>
  </si>
  <si>
    <r>
      <rPr>
        <sz val="10"/>
        <color rgb="FF000000"/>
        <rFont val="ＭＳ 明朝"/>
        <family val="1"/>
      </rPr>
      <t>事務所所在地</t>
    </r>
    <rPh sb="0" eb="2">
      <t>ジム</t>
    </rPh>
    <rPh sb="2" eb="3">
      <t>ショ</t>
    </rPh>
    <rPh sb="3" eb="6">
      <t>ショザイチ</t>
    </rPh>
    <phoneticPr fontId="0"/>
  </si>
  <si>
    <r>
      <rPr>
        <sz val="10"/>
        <color rgb="FF000000"/>
        <rFont val="ＭＳ 明朝"/>
        <family val="1"/>
      </rPr>
      <t>〒</t>
    </r>
    <phoneticPr fontId="0"/>
  </si>
  <si>
    <r>
      <rPr>
        <sz val="10"/>
        <color rgb="FF000000"/>
        <rFont val="ＭＳ 明朝"/>
        <family val="1"/>
      </rPr>
      <t>ＴＥＬ</t>
    </r>
    <phoneticPr fontId="0"/>
  </si>
  <si>
    <r>
      <rPr>
        <sz val="10"/>
        <color rgb="FF000000"/>
        <rFont val="ＭＳ 明朝"/>
        <family val="1"/>
      </rPr>
      <t>（ビル名）</t>
    </r>
    <phoneticPr fontId="0"/>
  </si>
  <si>
    <r>
      <rPr>
        <sz val="10"/>
        <color rgb="FF000000"/>
        <rFont val="ＭＳ 明朝"/>
        <family val="1"/>
      </rPr>
      <t>ＦＡＸ</t>
    </r>
    <phoneticPr fontId="0"/>
  </si>
  <si>
    <r>
      <rPr>
        <sz val="11"/>
        <color rgb="FF000000"/>
        <rFont val="ＭＳ 明朝"/>
        <family val="1"/>
      </rPr>
      <t>代表者現住所</t>
    </r>
    <rPh sb="0" eb="3">
      <t>ダイヒョウシャ</t>
    </rPh>
    <rPh sb="3" eb="6">
      <t>ゲンジュウショ</t>
    </rPh>
    <phoneticPr fontId="0"/>
  </si>
  <si>
    <r>
      <rPr>
        <sz val="11"/>
        <color rgb="FF000000"/>
        <rFont val="ＭＳ 明朝"/>
        <family val="1"/>
      </rPr>
      <t>事業の沿革</t>
    </r>
    <rPh sb="0" eb="2">
      <t>ジギョウ</t>
    </rPh>
    <rPh sb="3" eb="5">
      <t>エンカク</t>
    </rPh>
    <phoneticPr fontId="0"/>
  </si>
  <si>
    <r>
      <rPr>
        <sz val="8"/>
        <color rgb="FF000000"/>
        <rFont val="ＭＳ 明朝"/>
        <family val="1"/>
      </rPr>
      <t>法人の設立</t>
    </r>
    <rPh sb="0" eb="2">
      <t>ホウジン</t>
    </rPh>
    <rPh sb="3" eb="5">
      <t>セツリツ</t>
    </rPh>
    <phoneticPr fontId="0"/>
  </si>
  <si>
    <r>
      <rPr>
        <sz val="7"/>
        <color rgb="FF000000"/>
        <rFont val="ＭＳ 明朝"/>
        <family val="1"/>
      </rPr>
      <t>個人営業</t>
    </r>
    <rPh sb="0" eb="2">
      <t>コジン</t>
    </rPh>
    <rPh sb="2" eb="4">
      <t>エイギョウ</t>
    </rPh>
    <phoneticPr fontId="0"/>
  </si>
  <si>
    <r>
      <rPr>
        <sz val="8"/>
        <color rgb="FF000000"/>
        <rFont val="ＭＳ 明朝"/>
        <family val="1"/>
      </rPr>
      <t>年月日</t>
    </r>
    <rPh sb="0" eb="3">
      <t>ネンガッピ</t>
    </rPh>
    <phoneticPr fontId="0"/>
  </si>
  <si>
    <r>
      <rPr>
        <sz val="8"/>
        <color rgb="FF000000"/>
        <rFont val="ＭＳ 明朝"/>
        <family val="1"/>
      </rPr>
      <t>開始日</t>
    </r>
    <rPh sb="0" eb="3">
      <t>カイシビ</t>
    </rPh>
    <phoneticPr fontId="0"/>
  </si>
  <si>
    <r>
      <rPr>
        <sz val="11"/>
        <color rgb="FF000000"/>
        <rFont val="ＭＳ 明朝"/>
        <family val="1"/>
      </rPr>
      <t>従業員数</t>
    </r>
    <rPh sb="0" eb="3">
      <t>ジュウギョウイン</t>
    </rPh>
    <rPh sb="3" eb="4">
      <t>スウ</t>
    </rPh>
    <phoneticPr fontId="0"/>
  </si>
  <si>
    <r>
      <rPr>
        <sz val="10"/>
        <color rgb="FF000000"/>
        <rFont val="ＭＳ 明朝"/>
        <family val="1"/>
      </rPr>
      <t>名</t>
    </r>
    <rPh sb="0" eb="1">
      <t>メイ</t>
    </rPh>
    <phoneticPr fontId="0"/>
  </si>
  <si>
    <r>
      <rPr>
        <sz val="10"/>
        <color rgb="FF000000"/>
        <rFont val="ＭＳ 明朝"/>
        <family val="1"/>
      </rPr>
      <t>資　本　金</t>
    </r>
    <rPh sb="0" eb="1">
      <t>シ</t>
    </rPh>
    <rPh sb="2" eb="3">
      <t>ホン</t>
    </rPh>
    <rPh sb="4" eb="5">
      <t>キン</t>
    </rPh>
    <phoneticPr fontId="0"/>
  </si>
  <si>
    <r>
      <rPr>
        <sz val="10"/>
        <color rgb="FF000000"/>
        <rFont val="ＭＳ 明朝"/>
        <family val="1"/>
      </rPr>
      <t>万円</t>
    </r>
    <rPh sb="0" eb="1">
      <t>マン</t>
    </rPh>
    <rPh sb="1" eb="2">
      <t>エン</t>
    </rPh>
    <phoneticPr fontId="0"/>
  </si>
  <si>
    <r>
      <rPr>
        <sz val="10"/>
        <color rgb="FF000000"/>
        <rFont val="ＭＳ 明朝"/>
        <family val="1"/>
      </rPr>
      <t>法人・個人区分</t>
    </r>
    <rPh sb="0" eb="2">
      <t>ホウジン</t>
    </rPh>
    <rPh sb="3" eb="5">
      <t>コジン</t>
    </rPh>
    <rPh sb="5" eb="7">
      <t>クブン</t>
    </rPh>
    <phoneticPr fontId="0"/>
  </si>
  <si>
    <r>
      <rPr>
        <sz val="11"/>
        <color rgb="FF000000"/>
        <rFont val="ＭＳ 明朝"/>
        <family val="1"/>
      </rPr>
      <t>主たる事業</t>
    </r>
    <rPh sb="0" eb="1">
      <t>シュ</t>
    </rPh>
    <rPh sb="3" eb="5">
      <t>ジギョウ</t>
    </rPh>
    <phoneticPr fontId="0"/>
  </si>
  <si>
    <r>
      <rPr>
        <sz val="11"/>
        <color rgb="FF000000"/>
        <rFont val="ＭＳ 明朝"/>
        <family val="1"/>
      </rPr>
      <t>免許証番号</t>
    </r>
    <rPh sb="0" eb="3">
      <t>メンキョショウ</t>
    </rPh>
    <rPh sb="3" eb="5">
      <t>バンゴウ</t>
    </rPh>
    <phoneticPr fontId="0"/>
  </si>
  <si>
    <r>
      <rPr>
        <sz val="9"/>
        <color rgb="FF000000"/>
        <rFont val="ＭＳ 明朝"/>
        <family val="1"/>
      </rPr>
      <t>共済事業に関する</t>
    </r>
    <phoneticPr fontId="0"/>
  </si>
  <si>
    <r>
      <rPr>
        <sz val="9"/>
        <color rgb="FF000000"/>
        <rFont val="ＭＳ 明朝"/>
        <family val="1"/>
      </rPr>
      <t>1.</t>
    </r>
    <phoneticPr fontId="0"/>
  </si>
  <si>
    <r>
      <rPr>
        <sz val="9"/>
        <color rgb="FF000000"/>
        <rFont val="ＭＳ 明朝"/>
        <family val="1"/>
      </rPr>
      <t>代表者の方は入会申込時において、正常に勤務、もしくは健康な日常生活を営んでいますか。</t>
    </r>
    <rPh sb="0" eb="3">
      <t>ダイヒョウシャ</t>
    </rPh>
    <rPh sb="4" eb="5">
      <t>カタ</t>
    </rPh>
    <rPh sb="6" eb="8">
      <t>ニュウカイ</t>
    </rPh>
    <rPh sb="8" eb="10">
      <t>モウシコミ</t>
    </rPh>
    <rPh sb="10" eb="11">
      <t>ジ</t>
    </rPh>
    <phoneticPr fontId="0"/>
  </si>
  <si>
    <r>
      <rPr>
        <sz val="9"/>
        <color rgb="FF000000"/>
        <rFont val="ＭＳ 明朝"/>
        <family val="1"/>
      </rPr>
      <t>告知事項</t>
    </r>
    <phoneticPr fontId="0"/>
  </si>
  <si>
    <r>
      <rPr>
        <sz val="9"/>
        <color rgb="FF000000"/>
        <rFont val="ＭＳ 明朝"/>
        <family val="1"/>
      </rPr>
      <t>2.</t>
    </r>
    <phoneticPr fontId="0"/>
  </si>
  <si>
    <t>代表者の方は入会申込時から過去１年以内に病気やけがにより２週間以上欠勤したことが無い。</t>
    <phoneticPr fontId="0"/>
  </si>
  <si>
    <r>
      <rPr>
        <sz val="9"/>
        <color rgb="FF000000"/>
        <rFont val="ＭＳ 明朝"/>
        <family val="1"/>
      </rPr>
      <t>（下記注参照）</t>
    </r>
    <phoneticPr fontId="0"/>
  </si>
  <si>
    <r>
      <rPr>
        <sz val="10"/>
        <color rgb="FF000000"/>
        <rFont val="ＭＳ 明朝"/>
        <family val="1"/>
      </rPr>
      <t>個人情報の取り扱いについて</t>
    </r>
    <rPh sb="0" eb="2">
      <t>コジン</t>
    </rPh>
    <rPh sb="2" eb="4">
      <t>ジョウホウ</t>
    </rPh>
    <rPh sb="5" eb="6">
      <t>ト</t>
    </rPh>
    <rPh sb="7" eb="8">
      <t>アツカ</t>
    </rPh>
    <phoneticPr fontId="0"/>
  </si>
  <si>
    <r>
      <rPr>
        <sz val="9"/>
        <color rgb="FF000000"/>
        <rFont val="ＭＳ 明朝"/>
        <family val="1"/>
      </rPr>
      <t>裏面の個人情報の取り扱いについての説明を受け、個人情報の提供・利用について承諾しました。　</t>
    </r>
    <rPh sb="0" eb="2">
      <t>ウラメン</t>
    </rPh>
    <rPh sb="3" eb="5">
      <t>コジン</t>
    </rPh>
    <rPh sb="5" eb="7">
      <t>ジョウホウ</t>
    </rPh>
    <rPh sb="8" eb="9">
      <t>ト</t>
    </rPh>
    <rPh sb="10" eb="11">
      <t>アツカ</t>
    </rPh>
    <rPh sb="17" eb="19">
      <t>セツメイ</t>
    </rPh>
    <rPh sb="20" eb="21">
      <t>ウ</t>
    </rPh>
    <rPh sb="23" eb="25">
      <t>コジン</t>
    </rPh>
    <rPh sb="25" eb="27">
      <t>ジョウホウ</t>
    </rPh>
    <rPh sb="28" eb="30">
      <t>テイキョウ</t>
    </rPh>
    <rPh sb="31" eb="33">
      <t>リヨウ</t>
    </rPh>
    <rPh sb="37" eb="39">
      <t>ショウダク</t>
    </rPh>
    <phoneticPr fontId="0"/>
  </si>
  <si>
    <r>
      <rPr>
        <sz val="9"/>
        <color rgb="FF000000"/>
        <rFont val="ＭＳ 明朝"/>
        <family val="1"/>
      </rPr>
      <t>商号</t>
    </r>
    <rPh sb="0" eb="2">
      <t>ショウゴウ</t>
    </rPh>
    <phoneticPr fontId="0"/>
  </si>
  <si>
    <r>
      <rPr>
        <sz val="9"/>
        <color rgb="FF000000"/>
        <rFont val="ＭＳ 明朝"/>
        <family val="1"/>
      </rPr>
      <t>氏名</t>
    </r>
    <rPh sb="0" eb="2">
      <t>シメイ</t>
    </rPh>
    <phoneticPr fontId="0"/>
  </si>
  <si>
    <r>
      <rPr>
        <sz val="10"/>
        <color rgb="FF000000"/>
        <rFont val="ＭＳ 明朝"/>
        <family val="1"/>
      </rPr>
      <t>注：共済事業に関する告知事項</t>
    </r>
    <rPh sb="2" eb="4">
      <t>キョウサイ</t>
    </rPh>
    <rPh sb="4" eb="6">
      <t>ジギョウ</t>
    </rPh>
    <phoneticPr fontId="0"/>
  </si>
  <si>
    <r>
      <rPr>
        <sz val="9"/>
        <color rgb="FF000000"/>
        <rFont val="ＭＳ 明朝"/>
        <family val="1"/>
      </rPr>
      <t>（１）</t>
    </r>
    <r>
      <rPr>
        <u/>
        <sz val="9"/>
        <color rgb="FF000000"/>
        <rFont val="ＭＳ 明朝"/>
        <family val="1"/>
      </rPr>
      <t>正常に勤務していない方</t>
    </r>
    <r>
      <rPr>
        <sz val="9"/>
        <color rgb="FF000000"/>
        <rFont val="ＭＳ 明朝"/>
        <family val="1"/>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color rgb="FF000000"/>
        <rFont val="ＭＳ 明朝"/>
        <family val="1"/>
      </rPr>
      <t>健康な日常生活を営んでいない方</t>
    </r>
    <r>
      <rPr>
        <sz val="9"/>
        <color rgb="FF000000"/>
        <rFont val="ＭＳ 明朝"/>
        <family val="1"/>
      </rPr>
      <t>とは、医師・歯科医師の治療（指示・指導を含みます）・投薬を受けている方をいいます。
（２）</t>
    </r>
    <r>
      <rPr>
        <u/>
        <sz val="9"/>
        <color rgb="FF000000"/>
        <rFont val="ＭＳ 明朝"/>
        <family val="1"/>
      </rPr>
      <t>病気やけがにより２週間以上欠勤した方</t>
    </r>
    <r>
      <rPr>
        <sz val="9"/>
        <color rgb="FF000000"/>
        <rFont val="ＭＳ 明朝"/>
        <family val="1"/>
      </rPr>
      <t>とは、傷病治療のため継続して２週間以上にわたり欠勤（公休・休暇等を含みます）した方をいいます。</t>
    </r>
    <phoneticPr fontId="0"/>
  </si>
  <si>
    <r>
      <rPr>
        <b/>
        <sz val="9"/>
        <color rgb="FF000000"/>
        <rFont val="ＭＳ 明朝"/>
        <family val="1"/>
      </rPr>
      <t>個　人　情　報　の　取　り　扱　い　に　つ　い　て</t>
    </r>
    <phoneticPr fontId="0"/>
  </si>
  <si>
    <r>
      <rPr>
        <sz val="9"/>
        <color rgb="FF000000"/>
        <rFont val="ＭＳ 明朝"/>
        <family val="1"/>
      </rPr>
      <t>一般社団法人　全国不動産協会</t>
    </r>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</si>
  <si>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r>
    <phoneticPr fontId="0"/>
  </si>
  <si>
    <r>
      <rPr>
        <sz val="8"/>
        <color rgb="FF000000"/>
        <rFont val="ＭＳ 明朝"/>
        <family val="1"/>
      </rPr>
      <t>個人情報に対する本会の基本姿勢</t>
    </r>
    <phoneticPr fontId="0"/>
  </si>
  <si>
    <r>
      <rPr>
        <sz val="8"/>
        <color rgb="FF000000"/>
        <rFont val="ＭＳ 明朝"/>
        <family val="1"/>
      </rPr>
      <t>本会が保有する個人情報</t>
    </r>
    <phoneticPr fontId="0"/>
  </si>
  <si>
    <r>
      <rPr>
        <sz val="8"/>
        <color rgb="FF000000"/>
        <rFont val="ＭＳ 明朝"/>
        <family val="1"/>
      </rPr>
      <t>　本会が保有する個人情報は、入会申込書、各種届出書、共済事業における給付金申請書及びそれらの添付書類に記載された個人情報、入会金その他の入金情報です。</t>
    </r>
    <phoneticPr fontId="0"/>
  </si>
  <si>
    <r>
      <rPr>
        <sz val="8"/>
        <color rgb="FF000000"/>
        <rFont val="ＭＳ 明朝"/>
        <family val="1"/>
      </rPr>
      <t>一般の皆様へ</t>
    </r>
    <phoneticPr fontId="0"/>
  </si>
  <si>
    <r>
      <rPr>
        <sz val="8"/>
        <color rgb="FF000000"/>
        <rFont val="ＭＳ 明朝"/>
        <family val="1"/>
      </rPr>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
    <phoneticPr fontId="0"/>
  </si>
  <si>
    <r>
      <rPr>
        <sz val="8"/>
        <color rgb="FF000000"/>
        <rFont val="ＭＳ 明朝"/>
        <family val="1"/>
      </rPr>
      <t>個人情報の利用目的</t>
    </r>
    <phoneticPr fontId="0"/>
  </si>
  <si>
    <r>
      <rPr>
        <sz val="8"/>
        <color rgb="FF000000"/>
        <rFont val="ＭＳ 明朝"/>
        <family val="1"/>
      </rPr>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
    <phoneticPr fontId="0"/>
  </si>
  <si>
    <r>
      <rPr>
        <sz val="8"/>
        <color rgb="FF000000"/>
        <rFont val="ＭＳ 明朝"/>
        <family val="1"/>
      </rPr>
      <t>①不動産に関する無料相談、不動産に関するセミナー等の統計のために個人情報を取り扱います。
②不動産に関する調査研究のために、個人情報を取扱うことがあります。</t>
    </r>
    <phoneticPr fontId="0"/>
  </si>
  <si>
    <r>
      <rPr>
        <sz val="8"/>
        <color rgb="FF000000"/>
        <rFont val="ＭＳ 明朝"/>
        <family val="1"/>
      </rPr>
      <t>個人情報の第三者への提供</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</si>
  <si>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本会の有する個人情報（会員の代表者氏名等の所要項目）は、本会の事業目的を達成するために以下の者に対して提供されます。なお、ご本人からの申し出がありましたら、提供は停止します。</t>
    </r>
    <phoneticPr fontId="0"/>
  </si>
  <si>
    <r>
      <rPr>
        <sz val="8"/>
        <color rgb="FF000000"/>
        <rFont val="ＭＳ 明朝"/>
        <family val="1"/>
      </rPr>
      <t>　第三者への提供にあたっては、機密保持のための必要な措置を講じます。
　なお、法律の定める場合においては、第三者への個人情報の提供は停止請求ができます。</t>
    </r>
    <phoneticPr fontId="0"/>
  </si>
  <si>
    <r>
      <rPr>
        <sz val="8"/>
        <color rgb="FF000000"/>
        <rFont val="ＭＳ 明朝"/>
        <family val="1"/>
      </rPr>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
    <phoneticPr fontId="0"/>
  </si>
  <si>
    <r>
      <rPr>
        <sz val="8"/>
        <color rgb="FF000000"/>
        <rFont val="ＭＳ 明朝"/>
        <family val="1"/>
      </rPr>
      <t>セキュリティ対策</t>
    </r>
    <phoneticPr fontId="0"/>
  </si>
  <si>
    <r>
      <rPr>
        <sz val="8"/>
        <color rgb="FF000000"/>
        <rFont val="ＭＳ 明朝"/>
        <family val="1"/>
      </rPr>
      <t>①本会の従業者に対して個人情報保護のための教育を定期的に行い、会員及び一般消費者の方の個人情報を厳重に管理します。</t>
    </r>
    <phoneticPr fontId="0"/>
  </si>
  <si>
    <r>
      <rPr>
        <sz val="8"/>
        <color rgb="FF000000"/>
        <rFont val="ＭＳ 明朝"/>
        <family val="1"/>
      </rPr>
      <t>②本会が有するデータベースシステムについては、「個人情報保護計画」に従い必要なセキュリティ対策を講じます。</t>
    </r>
    <phoneticPr fontId="0"/>
  </si>
  <si>
    <r>
      <rPr>
        <sz val="8"/>
        <color rgb="FF000000"/>
        <rFont val="ＭＳ 明朝"/>
        <family val="1"/>
      </rPr>
      <t>個人情報処理の外部委託</t>
    </r>
    <phoneticPr fontId="0"/>
  </si>
  <si>
    <r>
      <rPr>
        <sz val="8"/>
        <color rgb="FF000000"/>
        <rFont val="ＭＳ 明朝"/>
        <family val="1"/>
      </rPr>
      <t>個人情報の共同利用</t>
    </r>
    <phoneticPr fontId="0"/>
  </si>
  <si>
    <r>
      <rPr>
        <sz val="8"/>
        <color rgb="FF000000"/>
        <rFont val="ＭＳ 明朝"/>
        <family val="1"/>
      </rPr>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
    <phoneticPr fontId="0"/>
  </si>
  <si>
    <r>
      <rPr>
        <sz val="8"/>
        <color rgb="FF000000"/>
        <rFont val="ＭＳ 明朝"/>
        <family val="1"/>
      </rPr>
      <t>個人情報の開示請求及び訂正、利用停止の方法</t>
    </r>
    <phoneticPr fontId="0"/>
  </si>
  <si>
    <r>
      <rPr>
        <sz val="8"/>
        <color rgb="FF000000"/>
        <rFont val="ＭＳ 明朝"/>
        <family val="1"/>
      </rPr>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phoneticPr fontId="0"/>
  </si>
  <si>
    <r>
      <rPr>
        <sz val="8"/>
        <color rgb="FF000000"/>
        <rFont val="ＭＳ 明朝"/>
        <family val="1"/>
      </rPr>
      <t>苦情、訂正・利用停止等の申出先</t>
    </r>
    <phoneticPr fontId="0"/>
  </si>
  <si>
    <r>
      <rPr>
        <sz val="8"/>
        <color rgb="FF000000"/>
        <rFont val="ＭＳ 明朝"/>
        <family val="1"/>
      </rPr>
      <t>①苦情・相談窓口　　　一般社団法人　全国不動産協会　事務局
電　話　　０３－３２２２－３８０８
ＦＡＸ　　０３－３２２２－３６４０
②方法は本会の定めによります。</t>
    </r>
    <phoneticPr fontId="0"/>
  </si>
  <si>
    <r>
      <rPr>
        <sz val="8"/>
        <color rgb="FF000000"/>
        <rFont val="ＭＳ 明朝"/>
        <family val="1"/>
      </rPr>
      <t>個人情報の削除・消去</t>
    </r>
    <phoneticPr fontId="0"/>
  </si>
  <si>
    <r>
      <rPr>
        <sz val="8"/>
        <color rgb="FF000000"/>
        <rFont val="ＭＳ 明朝"/>
        <family val="1"/>
      </rPr>
      <t>　本会の定める「文書取扱規程」に基づき、事前・事後の承諾を得ることなく、個人情報を安全かつ完全に削除・消去します。（ただし、電子データ化された会員情報については、厳重な安全管理のもと一定期間保存します。）</t>
    </r>
    <phoneticPr fontId="0"/>
  </si>
  <si>
    <t>入 会 申 込 書</t>
  </si>
  <si>
    <t>全日本不動産政治連盟　会長　殿</t>
    <phoneticPr fontId="54"/>
  </si>
  <si>
    <t>私は、この度、全日本不動産政治連盟の主旨に賛同し、入会致します。</t>
    <phoneticPr fontId="54"/>
  </si>
  <si>
    <t>年</t>
    <rPh sb="0" eb="1">
      <t>ネン</t>
    </rPh>
    <phoneticPr fontId="54"/>
  </si>
  <si>
    <t>月</t>
    <rPh sb="0" eb="1">
      <t>ガツ</t>
    </rPh>
    <phoneticPr fontId="54"/>
  </si>
  <si>
    <t>日</t>
    <rPh sb="0" eb="1">
      <t>ヒ</t>
    </rPh>
    <phoneticPr fontId="54"/>
  </si>
  <si>
    <t>フリガナ</t>
    <phoneticPr fontId="54"/>
  </si>
  <si>
    <t>氏名</t>
    <rPh sb="0" eb="2">
      <t>シメイ</t>
    </rPh>
    <phoneticPr fontId="54"/>
  </si>
  <si>
    <t>現住所</t>
    <phoneticPr fontId="54"/>
  </si>
  <si>
    <t>（自宅）</t>
    <phoneticPr fontId="54"/>
  </si>
  <si>
    <t>所属している
会社名</t>
    <rPh sb="7" eb="10">
      <t>カイシャメイ</t>
    </rPh>
    <phoneticPr fontId="54"/>
  </si>
  <si>
    <t>所在地</t>
    <rPh sb="0" eb="3">
      <t>ショザイチ</t>
    </rPh>
    <phoneticPr fontId="54"/>
  </si>
  <si>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</si>
  <si>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</si>
  <si>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</si>
  <si>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</si>
  <si>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</si>
  <si>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</si>
  <si>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</si>
  <si>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</si>
  <si>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</si>
  <si>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</si>
  <si>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</si>
  <si>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</si>
  <si>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</si>
  <si>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</si>
  <si>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</si>
  <si>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</si>
  <si>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</si>
  <si>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</si>
  <si>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t>㊞（実印／印鑑証明書添付）</t>
    <phoneticPr fontId="25"/>
  </si>
  <si>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</si>
  <si>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</si>
  <si>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</si>
  <si>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</si>
  <si>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</si>
  <si>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</si>
  <si>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</si>
  <si>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</si>
  <si>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</si>
  <si>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</si>
  <si>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</si>
  <si>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</si>
  <si>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</si>
  <si>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</si>
  <si>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</si>
  <si>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</si>
  <si>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</si>
  <si>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</si>
  <si>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</si>
  <si>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</si>
  <si>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</si>
  <si>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</si>
  <si>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t>〒</t>
    <phoneticPr fontId="32"/>
  </si>
  <si>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</si>
  <si>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</si>
  <si>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</si>
  <si>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</si>
  <si>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</si>
  <si>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</si>
  <si>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t>㊞（実印）</t>
    <phoneticPr fontId="8"/>
  </si>
  <si>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</si>
  <si>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</si>
  <si>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</si>
  <si>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</si>
  <si>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</si>
  <si>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</si>
  <si>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</si>
  <si>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</si>
  <si>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</si>
  <si>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</si>
  <si>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</si>
  <si>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</si>
  <si>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</si>
  <si>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</si>
  <si>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</si>
  <si>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</si>
  <si>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</si>
  <si>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</si>
  <si>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</si>
  <si>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</si>
  <si>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</si>
  <si>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</si>
  <si>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</si>
  <si>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</si>
  <si>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</si>
  <si>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</si>
  <si>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</si>
  <si>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11"/>
        <color theme="1"/>
        <rFont val="ＭＳ 明朝"/>
        <family val="1"/>
      </rPr>
      <t>※代表者が２名の場合、記入してください。</t>
    </r>
    <rPh sb="1" eb="4">
      <t>ダイヒョウシャ</t>
    </rPh>
    <rPh sb="6" eb="7">
      <t>メイ</t>
    </rPh>
    <rPh sb="8" eb="10">
      <t>バアイ</t>
    </rPh>
    <rPh sb="11" eb="13">
      <t>キニュウ</t>
    </rPh>
    <phoneticPr fontId="0"/>
  </si>
  <si>
    <r>
      <rPr>
        <sz val="11"/>
        <color theme="1"/>
        <rFont val="ＭＳ 明朝"/>
        <family val="1"/>
      </rPr>
      <t>※この用紙は必ず入会申込書（主たる事務所）と同時に提出してください。</t>
    </r>
    <rPh sb="3" eb="5">
      <t>ヨウシ</t>
    </rPh>
    <rPh sb="6" eb="7">
      <t>カナラ</t>
    </rPh>
    <rPh sb="8" eb="10">
      <t>ニュウカイ</t>
    </rPh>
    <rPh sb="10" eb="13">
      <t>モウシコミショ</t>
    </rPh>
    <rPh sb="14" eb="15">
      <t>シュ</t>
    </rPh>
    <rPh sb="17" eb="20">
      <t>ジムショ</t>
    </rPh>
    <rPh sb="22" eb="24">
      <t>ドウジ</t>
    </rPh>
    <rPh sb="25" eb="27">
      <t>テイシュツ</t>
    </rPh>
    <phoneticPr fontId="0"/>
  </si>
  <si>
    <r>
      <rPr>
        <b/>
        <sz val="22"/>
        <color indexed="8"/>
        <rFont val="ＭＳ 明朝"/>
        <family val="1"/>
      </rPr>
      <t>代　表　者　届</t>
    </r>
    <rPh sb="0" eb="1">
      <t>ダイ</t>
    </rPh>
    <rPh sb="2" eb="3">
      <t>オモテ</t>
    </rPh>
    <rPh sb="4" eb="5">
      <t>シャ</t>
    </rPh>
    <rPh sb="6" eb="7">
      <t>トドケ</t>
    </rPh>
    <phoneticPr fontId="0"/>
  </si>
  <si>
    <r>
      <rPr>
        <sz val="12"/>
        <color theme="1"/>
        <rFont val="ＭＳ 明朝"/>
        <family val="1"/>
      </rPr>
      <t>公益社団法人</t>
    </r>
    <rPh sb="0" eb="2">
      <t>コウエキ</t>
    </rPh>
    <rPh sb="2" eb="6">
      <t>シャダンホウジン</t>
    </rPh>
    <phoneticPr fontId="0"/>
  </si>
  <si>
    <r>
      <rPr>
        <sz val="12"/>
        <color theme="1"/>
        <rFont val="ＭＳ 明朝"/>
        <family val="1"/>
      </rPr>
      <t>全日本不動産協会</t>
    </r>
    <phoneticPr fontId="0"/>
  </si>
  <si>
    <r>
      <rPr>
        <sz val="12"/>
        <color theme="1"/>
        <rFont val="ＭＳ 明朝"/>
        <family val="1"/>
      </rPr>
      <t>殿</t>
    </r>
    <rPh sb="0" eb="1">
      <t>ドノ</t>
    </rPh>
    <phoneticPr fontId="0"/>
  </si>
  <si>
    <r>
      <rPr>
        <sz val="12"/>
        <color theme="1"/>
        <rFont val="ＭＳ 明朝"/>
        <family val="1"/>
      </rPr>
      <t>不動産保証協会</t>
    </r>
    <rPh sb="3" eb="5">
      <t>ホショウ</t>
    </rPh>
    <phoneticPr fontId="0"/>
  </si>
  <si>
    <r>
      <rPr>
        <sz val="11"/>
        <color theme="1"/>
        <rFont val="ＭＳ 明朝"/>
        <family val="1"/>
      </rPr>
      <t>免許証番号</t>
    </r>
    <rPh sb="0" eb="1">
      <t>メン</t>
    </rPh>
    <rPh sb="1" eb="2">
      <t>モト</t>
    </rPh>
    <rPh sb="2" eb="3">
      <t>アカシ</t>
    </rPh>
    <rPh sb="3" eb="5">
      <t>バンゴウ</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</si>
  <si>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</si>
  <si>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明朝"/>
        <family val="1"/>
      </rPr>
      <t>代表者</t>
    </r>
    <rPh sb="0" eb="3">
      <t>ダイヒョウシャ</t>
    </rPh>
    <phoneticPr fontId="0"/>
  </si>
  <si>
    <r>
      <rPr>
        <sz val="9"/>
        <color theme="1"/>
        <rFont val="ＭＳ 明朝"/>
        <family val="1"/>
      </rPr>
      <t>性　別</t>
    </r>
    <rPh sb="0" eb="1">
      <t>セイ</t>
    </rPh>
    <rPh sb="2" eb="3">
      <t>ベツ</t>
    </rPh>
    <phoneticPr fontId="0"/>
  </si>
  <si>
    <r>
      <rPr>
        <sz val="9"/>
        <color theme="1"/>
        <rFont val="ＭＳ 明朝"/>
        <family val="1"/>
      </rPr>
      <t>肩書区分</t>
    </r>
    <rPh sb="0" eb="2">
      <t>カタガ</t>
    </rPh>
    <rPh sb="2" eb="4">
      <t>クブン</t>
    </rPh>
    <phoneticPr fontId="0"/>
  </si>
  <si>
    <r>
      <rPr>
        <sz val="11"/>
        <color theme="1"/>
        <rFont val="ＭＳ 明朝"/>
        <family val="1"/>
      </rPr>
      <t>〒</t>
    </r>
    <phoneticPr fontId="0"/>
  </si>
  <si>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</si>
  <si>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</si>
  <si>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</si>
  <si>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</si>
  <si>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</si>
  <si>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</si>
  <si>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</si>
  <si>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</si>
  <si>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</si>
  <si>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</si>
  <si>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</si>
  <si>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</si>
  <si>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</si>
  <si>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</si>
  <si>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</si>
  <si>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</si>
  <si>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</si>
  <si>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9"/>
        <color rgb="FF000000"/>
        <rFont val="ＭＳ 明朝"/>
        <family val="1"/>
      </rPr>
      <t>〒</t>
    </r>
    <phoneticPr fontId="0"/>
  </si>
  <si>
    <r>
      <rPr>
        <sz val="11"/>
        <color theme="1"/>
        <rFont val="ＭＳ ゴシック"/>
        <family val="3"/>
      </rPr>
      <t>岩手県</t>
    </r>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</si>
  <si>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</si>
  <si>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</si>
  <si>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</si>
  <si>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</si>
  <si>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</si>
  <si>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</si>
  <si>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</si>
  <si>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</si>
  <si>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</si>
  <si>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</si>
  <si>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</si>
  <si>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</si>
  <si>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</si>
  <si>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</si>
  <si>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</si>
  <si>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</si>
  <si>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</si>
  <si>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</si>
  <si>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</si>
  <si>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</si>
  <si>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</si>
  <si>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</si>
  <si>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</si>
  <si>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</si>
  <si>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</si>
  <si>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</si>
  <si>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</si>
  <si>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</si>
  <si>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</si>
  <si>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</si>
  <si>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</si>
  <si>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</si>
  <si>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</si>
  <si>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</si>
  <si>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</si>
  <si>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</si>
  <si>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</si>
  <si>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</si>
  <si>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</si>
  <si>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</si>
  <si>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</si>
  <si>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</si>
  <si>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</si>
  <si>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</si>
  <si>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</si>
  <si>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t>公益社団法人　全日本不動産協会</t>
    <phoneticPr fontId="54"/>
  </si>
  <si>
    <t>R-No.</t>
    <phoneticPr fontId="54"/>
  </si>
  <si>
    <t>申込年月日：</t>
    <phoneticPr fontId="54"/>
  </si>
  <si>
    <t>令和</t>
    <rPh sb="0" eb="2">
      <t>レイワ</t>
    </rPh>
    <phoneticPr fontId="54"/>
  </si>
  <si>
    <t>年</t>
    <rPh sb="0" eb="1">
      <t>ネン</t>
    </rPh>
    <phoneticPr fontId="8"/>
  </si>
  <si>
    <t>月</t>
    <rPh sb="0" eb="1">
      <t>ゲツ</t>
    </rPh>
    <phoneticPr fontId="8"/>
  </si>
  <si>
    <t>日</t>
    <rPh sb="0" eb="1">
      <t>ニチ</t>
    </rPh>
    <phoneticPr fontId="8"/>
  </si>
  <si>
    <t>　　　　加入申込致します。</t>
    <rPh sb="8" eb="9">
      <t>イタ</t>
    </rPh>
    <phoneticPr fontId="8"/>
  </si>
  <si>
    <t>商号又は名称（支店名も記載）</t>
  </si>
  <si>
    <t>代表者名</t>
  </si>
  <si>
    <t>免許番号</t>
  </si>
  <si>
    <t>担当者名</t>
  </si>
  <si>
    <t>（</t>
    <phoneticPr fontId="8"/>
  </si>
  <si>
    <t>）</t>
    <phoneticPr fontId="8"/>
  </si>
  <si>
    <t>所在地</t>
    <phoneticPr fontId="8"/>
  </si>
  <si>
    <t>〒</t>
    <phoneticPr fontId="8"/>
  </si>
  <si>
    <t>TEL</t>
  </si>
  <si>
    <t>FAX</t>
  </si>
  <si>
    <t>ご</t>
    <phoneticPr fontId="8"/>
  </si>
  <si>
    <t>注</t>
    <rPh sb="0" eb="1">
      <t>チュウ</t>
    </rPh>
    <phoneticPr fontId="8"/>
  </si>
  <si>
    <t>意</t>
    <rPh sb="0" eb="1">
      <t>イ</t>
    </rPh>
    <phoneticPr fontId="8"/>
  </si>
  <si>
    <t>・</t>
    <phoneticPr fontId="8"/>
  </si>
  <si>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8"/>
  </si>
  <si>
    <t>電話</t>
    <phoneticPr fontId="8"/>
  </si>
  <si>
    <t>全日本不動産近畿流通センター　御中</t>
    <rPh sb="6" eb="8">
      <t>キンキ</t>
    </rPh>
    <phoneticPr fontId="54"/>
  </si>
  <si>
    <t>〒540-0012　大阪府大阪市中央区谷町1-3-26 全日大阪会館</t>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8"/>
  </si>
  <si>
    <t>全日本不動産近畿流通センター</t>
    <rPh sb="0" eb="3">
      <t>ゼンニホン</t>
    </rPh>
    <rPh sb="3" eb="6">
      <t>フドウサン</t>
    </rPh>
    <rPh sb="6" eb="8">
      <t>キンキ</t>
    </rPh>
    <rPh sb="8" eb="10">
      <t>リュウツウ</t>
    </rPh>
    <phoneticPr fontId="8"/>
  </si>
  <si>
    <t>06-6947-1131</t>
    <phoneticPr fontId="8"/>
  </si>
  <si>
    <r>
      <rPr>
        <sz val="11"/>
        <color theme="1"/>
        <rFont val="游ゴシック"/>
        <family val="3"/>
      </rPr>
      <t>設定</t>
    </r>
    <rPh sb="0" eb="2">
      <t>セッテイ</t>
    </rPh>
    <phoneticPr fontId="0"/>
  </si>
  <si>
    <r>
      <rPr>
        <sz val="11"/>
        <color theme="1"/>
        <rFont val="游ゴシック"/>
        <family val="3"/>
      </rPr>
      <t>基本</t>
    </r>
    <rPh sb="0" eb="2">
      <t>キホン</t>
    </rPh>
    <phoneticPr fontId="0"/>
  </si>
  <si>
    <r>
      <rPr>
        <sz val="11"/>
        <color theme="1"/>
        <rFont val="游ゴシック"/>
        <family val="3"/>
      </rPr>
      <t>免許</t>
    </r>
    <rPh sb="0" eb="2">
      <t>メンキョ</t>
    </rPh>
    <phoneticPr fontId="0"/>
  </si>
  <si>
    <r>
      <rPr>
        <sz val="11"/>
        <color theme="1"/>
        <rFont val="游ゴシック"/>
        <family val="3"/>
      </rPr>
      <t>TRA</t>
    </r>
    <phoneticPr fontId="0"/>
  </si>
  <si>
    <r>
      <rPr>
        <sz val="11"/>
        <color theme="1"/>
        <rFont val="游ゴシック"/>
        <family val="3"/>
      </rPr>
      <t>連絡先</t>
    </r>
    <rPh sb="0" eb="3">
      <t>レンラクサキ</t>
    </rPh>
    <phoneticPr fontId="0"/>
  </si>
  <si>
    <r>
      <rPr>
        <sz val="11"/>
        <color theme="1"/>
        <rFont val="游ゴシック"/>
        <family val="3"/>
      </rPr>
      <t>本店が所在する都道府県</t>
    </r>
    <phoneticPr fontId="0"/>
  </si>
  <si>
    <r>
      <rPr>
        <sz val="11"/>
        <color theme="1"/>
        <rFont val="游ゴシック"/>
        <family val="3"/>
      </rPr>
      <t>商号</t>
    </r>
    <rPh sb="0" eb="2">
      <t>ショウゴウ</t>
    </rPh>
    <phoneticPr fontId="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</si>
  <si>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</si>
  <si>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</si>
  <si>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共済事業に関する告知事項</t>
    </r>
    <rPh sb="0" eb="4">
      <t>キョウサイジギョウ</t>
    </rPh>
    <rPh sb="5" eb="6">
      <t>カン</t>
    </rPh>
    <rPh sb="8" eb="12">
      <t>コクチジコウ</t>
    </rPh>
    <phoneticPr fontId="0"/>
  </si>
  <si>
    <r>
      <rPr>
        <sz val="11"/>
        <color theme="1"/>
        <rFont val="游ゴシック"/>
        <family val="3"/>
      </rPr>
      <t>連絡先携帯等</t>
    </r>
    <rPh sb="0" eb="6">
      <t>レンラクサキケイタイトウ</t>
    </rPh>
    <phoneticPr fontId="0"/>
  </si>
  <si>
    <r>
      <rPr>
        <sz val="11"/>
        <color theme="1"/>
        <rFont val="游ゴシック"/>
        <family val="3"/>
      </rPr>
      <t>TEL</t>
    </r>
    <phoneticPr fontId="0"/>
  </si>
  <si>
    <r>
      <rPr>
        <sz val="11"/>
        <color theme="1"/>
        <rFont val="游ゴシック"/>
        <family val="3"/>
      </rPr>
      <t>法人・個人区分</t>
    </r>
    <phoneticPr fontId="0"/>
  </si>
  <si>
    <r>
      <rPr>
        <sz val="11"/>
        <color theme="1"/>
        <rFont val="游ゴシック"/>
        <family val="3"/>
      </rPr>
      <t>カナ</t>
    </r>
    <phoneticPr fontId="0"/>
  </si>
  <si>
    <r>
      <rPr>
        <sz val="11"/>
        <color theme="1"/>
        <rFont val="游ゴシック"/>
        <family val="3"/>
      </rPr>
      <t>免許回次</t>
    </r>
    <phoneticPr fontId="0"/>
  </si>
  <si>
    <r>
      <rPr>
        <sz val="11"/>
        <color theme="1"/>
        <rFont val="游ゴシック"/>
        <family val="3"/>
      </rPr>
      <t>事務所調査及び手続等連絡先</t>
    </r>
    <rPh sb="0" eb="6">
      <t>ジムショチョウサオヨ</t>
    </rPh>
    <rPh sb="7" eb="9">
      <t>テツヅキ</t>
    </rPh>
    <rPh sb="9" eb="10">
      <t>トウ</t>
    </rPh>
    <rPh sb="10" eb="13">
      <t>レンラクサキ</t>
    </rPh>
    <phoneticPr fontId="0"/>
  </si>
  <si>
    <r>
      <rPr>
        <sz val="11"/>
        <color theme="1"/>
        <rFont val="游ゴシック"/>
        <family val="3"/>
      </rPr>
      <t>免許の通知</t>
    </r>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</si>
  <si>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</si>
  <si>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</si>
  <si>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担当者名</t>
    </r>
    <rPh sb="0" eb="3">
      <t>タントウシャ</t>
    </rPh>
    <rPh sb="3" eb="4">
      <t>メイ</t>
    </rPh>
    <phoneticPr fontId="0"/>
  </si>
  <si>
    <r>
      <rPr>
        <sz val="11"/>
        <color theme="1"/>
        <rFont val="游ゴシック"/>
        <family val="3"/>
      </rPr>
      <t>代表者の人数</t>
    </r>
    <phoneticPr fontId="0"/>
  </si>
  <si>
    <r>
      <rPr>
        <sz val="11"/>
        <color theme="1"/>
        <rFont val="游ゴシック"/>
        <family val="3"/>
      </rPr>
      <t>都道府県</t>
    </r>
    <rPh sb="0" eb="4">
      <t>トドウフケン</t>
    </rPh>
    <phoneticPr fontId="0"/>
  </si>
  <si>
    <r>
      <rPr>
        <sz val="11"/>
        <color theme="1"/>
        <rFont val="游ゴシック"/>
        <family val="3"/>
      </rPr>
      <t>免許年月日</t>
    </r>
    <rPh sb="0" eb="5">
      <t>メンキョネンガッピ</t>
    </rPh>
    <phoneticPr fontId="0"/>
  </si>
  <si>
    <r>
      <rPr>
        <sz val="11"/>
        <color theme="1"/>
        <rFont val="游ゴシック"/>
        <family val="3"/>
      </rPr>
      <t>審査結果等連絡先</t>
    </r>
    <rPh sb="0" eb="8">
      <t>シンサケッカトウレンラクサキ</t>
    </rPh>
    <phoneticPr fontId="0"/>
  </si>
  <si>
    <r>
      <rPr>
        <sz val="11"/>
        <color theme="1"/>
        <rFont val="游ゴシック"/>
        <family val="3"/>
      </rPr>
      <t>メールアドレス</t>
    </r>
    <phoneticPr fontId="0"/>
  </si>
  <si>
    <r>
      <rPr>
        <sz val="11"/>
        <color theme="1"/>
        <rFont val="游ゴシック"/>
        <family val="3"/>
      </rPr>
      <t>政令使用人の有無</t>
    </r>
    <phoneticPr fontId="0"/>
  </si>
  <si>
    <r>
      <rPr>
        <sz val="11"/>
        <color theme="1"/>
        <rFont val="游ゴシック"/>
        <family val="3"/>
      </rPr>
      <t>市区郡</t>
    </r>
    <rPh sb="0" eb="3">
      <t>シクグン</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</si>
  <si>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</si>
  <si>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</si>
  <si>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代表者・政令使用人以外の専任取引士</t>
    </r>
    <phoneticPr fontId="0"/>
  </si>
  <si>
    <r>
      <rPr>
        <sz val="11"/>
        <color theme="1"/>
        <rFont val="游ゴシック"/>
        <family val="3"/>
      </rPr>
      <t>町村</t>
    </r>
    <rPh sb="0" eb="2">
      <t>チョウソン</t>
    </rPh>
    <phoneticPr fontId="0"/>
  </si>
  <si>
    <r>
      <rPr>
        <sz val="11"/>
        <color theme="1"/>
        <rFont val="游ゴシック"/>
        <family val="3"/>
      </rPr>
      <t>至</t>
    </r>
    <rPh sb="0" eb="1">
      <t>イタル</t>
    </rPh>
    <phoneticPr fontId="0"/>
  </si>
  <si>
    <r>
      <rPr>
        <sz val="11"/>
        <color theme="1"/>
        <rFont val="游ゴシック"/>
        <family val="3"/>
      </rPr>
      <t>提出者連絡先</t>
    </r>
    <rPh sb="0" eb="3">
      <t>テイシュツシャ</t>
    </rPh>
    <rPh sb="3" eb="6">
      <t>レンラクサキ</t>
    </rPh>
    <phoneticPr fontId="0"/>
  </si>
  <si>
    <r>
      <rPr>
        <sz val="11"/>
        <color theme="1"/>
        <rFont val="游ゴシック"/>
        <family val="3"/>
      </rPr>
      <t>供託</t>
    </r>
    <phoneticPr fontId="0"/>
  </si>
  <si>
    <r>
      <rPr>
        <sz val="11"/>
        <color theme="1"/>
        <rFont val="游ゴシック"/>
        <family val="3"/>
      </rPr>
      <t>番地</t>
    </r>
    <rPh sb="0" eb="2">
      <t>バンチ</t>
    </rPh>
    <phoneticPr fontId="0"/>
  </si>
  <si>
    <r>
      <rPr>
        <sz val="11"/>
        <color theme="1"/>
        <rFont val="游ゴシック"/>
        <family val="3"/>
      </rPr>
      <t>受付番号</t>
    </r>
    <rPh sb="0" eb="4">
      <t>ウケツケバンゴウ</t>
    </rPh>
    <phoneticPr fontId="0"/>
  </si>
  <si>
    <r>
      <rPr>
        <sz val="11"/>
        <color theme="1"/>
        <rFont val="游ゴシック"/>
        <family val="3"/>
      </rPr>
      <t>担当者名</t>
    </r>
    <rPh sb="0" eb="4">
      <t>タントウシャメイ</t>
    </rPh>
    <phoneticPr fontId="0"/>
  </si>
  <si>
    <r>
      <rPr>
        <sz val="11"/>
        <color theme="1"/>
        <rFont val="游ゴシック"/>
        <family val="3"/>
      </rPr>
      <t>行政庁届出年月日</t>
    </r>
    <phoneticPr fontId="0"/>
  </si>
  <si>
    <r>
      <rPr>
        <sz val="11"/>
        <color theme="1"/>
        <rFont val="游ゴシック"/>
        <family val="3"/>
      </rPr>
      <t>建物名</t>
    </r>
    <rPh sb="0" eb="3">
      <t>タテモノメイ</t>
    </rPh>
    <phoneticPr fontId="0"/>
  </si>
  <si>
    <r>
      <rPr>
        <sz val="11"/>
        <color theme="1"/>
        <rFont val="游ゴシック"/>
        <family val="3"/>
      </rPr>
      <t>免許申請日</t>
    </r>
    <rPh sb="0" eb="5">
      <t>メンキョシンセイビ</t>
    </rPh>
    <phoneticPr fontId="0"/>
  </si>
  <si>
    <r>
      <rPr>
        <sz val="11"/>
        <color theme="1"/>
        <rFont val="游ゴシック"/>
        <family val="3"/>
      </rPr>
      <t>依頼者との関係</t>
    </r>
    <rPh sb="0" eb="3">
      <t>イライシャ</t>
    </rPh>
    <rPh sb="5" eb="7">
      <t>カンケイ</t>
    </rPh>
    <phoneticPr fontId="0"/>
  </si>
  <si>
    <r>
      <rPr>
        <sz val="11"/>
        <color theme="1"/>
        <rFont val="游ゴシック"/>
        <family val="3"/>
      </rPr>
      <t>入力日</t>
    </r>
    <rPh sb="0" eb="3">
      <t>ニュウリョクビ</t>
    </rPh>
    <phoneticPr fontId="0"/>
  </si>
  <si>
    <r>
      <rPr>
        <sz val="11"/>
        <color theme="1"/>
        <rFont val="游ゴシック"/>
        <family val="3"/>
      </rPr>
      <t>従たる事務所の数</t>
    </r>
    <rPh sb="0" eb="1">
      <t>ジュウ</t>
    </rPh>
    <rPh sb="3" eb="6">
      <t>ジムショ</t>
    </rPh>
    <rPh sb="7" eb="8">
      <t>カズ</t>
    </rPh>
    <phoneticPr fontId="0"/>
  </si>
  <si>
    <r>
      <rPr>
        <sz val="11"/>
        <color theme="1"/>
        <rFont val="游ゴシック"/>
        <family val="3"/>
      </rPr>
      <t>FAX</t>
    </r>
    <phoneticPr fontId="0"/>
  </si>
  <si>
    <r>
      <rPr>
        <sz val="11"/>
        <color theme="1"/>
        <rFont val="游ゴシック"/>
        <family val="3"/>
      </rPr>
      <t>メールアドレス2</t>
    </r>
    <phoneticPr fontId="0"/>
  </si>
  <si>
    <r>
      <rPr>
        <sz val="11"/>
        <color theme="1"/>
        <rFont val="游ゴシック"/>
        <family val="3"/>
      </rPr>
      <t>法人</t>
    </r>
    <rPh sb="0" eb="2">
      <t>ホウジン</t>
    </rPh>
    <phoneticPr fontId="0"/>
  </si>
  <si>
    <r>
      <rPr>
        <sz val="11"/>
        <color theme="1"/>
        <rFont val="游ゴシック"/>
        <family val="3"/>
      </rPr>
      <t>法人設立年月日</t>
    </r>
    <rPh sb="0" eb="4">
      <t>ホウジンセツリツ</t>
    </rPh>
    <rPh sb="4" eb="7">
      <t>ネンガッピ</t>
    </rPh>
    <phoneticPr fontId="0"/>
  </si>
  <si>
    <r>
      <rPr>
        <sz val="11"/>
        <color theme="1"/>
        <rFont val="游ゴシック"/>
        <family val="3"/>
      </rPr>
      <t>資本金</t>
    </r>
    <rPh sb="0" eb="3">
      <t>シホンキン</t>
    </rPh>
    <phoneticPr fontId="0"/>
  </si>
  <si>
    <r>
      <rPr>
        <sz val="11"/>
        <color theme="1"/>
        <rFont val="游ゴシック"/>
        <family val="3"/>
      </rPr>
      <t>個人</t>
    </r>
    <rPh sb="0" eb="2">
      <t>コジン</t>
    </rPh>
    <phoneticPr fontId="0"/>
  </si>
  <si>
    <r>
      <rPr>
        <sz val="11"/>
        <color theme="1"/>
        <rFont val="游ゴシック"/>
        <family val="3"/>
      </rPr>
      <t>営業開始日</t>
    </r>
    <rPh sb="0" eb="2">
      <t>エイギョウ</t>
    </rPh>
    <rPh sb="2" eb="5">
      <t>カイシビ</t>
    </rPh>
    <phoneticPr fontId="0"/>
  </si>
  <si>
    <r>
      <rPr>
        <sz val="11"/>
        <color theme="1"/>
        <rFont val="游ゴシック"/>
        <family val="3"/>
      </rPr>
      <t>従業員数</t>
    </r>
    <rPh sb="0" eb="4">
      <t>ジュウギョウインスウ</t>
    </rPh>
    <phoneticPr fontId="0"/>
  </si>
  <si>
    <r>
      <rPr>
        <sz val="11"/>
        <color theme="1"/>
        <rFont val="游ゴシック"/>
        <family val="3"/>
      </rPr>
      <t>事業の種類</t>
    </r>
    <rPh sb="0" eb="2">
      <t>ジギョウ</t>
    </rPh>
    <rPh sb="3" eb="5">
      <t>シュルイ</t>
    </rPh>
    <phoneticPr fontId="0"/>
  </si>
  <si>
    <r>
      <rPr>
        <sz val="11"/>
        <color theme="1"/>
        <rFont val="游ゴシック"/>
        <family val="3"/>
      </rPr>
      <t>最寄り駅</t>
    </r>
    <rPh sb="0" eb="2">
      <t>モヨ</t>
    </rPh>
    <rPh sb="3" eb="4">
      <t>エキ</t>
    </rPh>
    <phoneticPr fontId="0"/>
  </si>
  <si>
    <r>
      <rPr>
        <sz val="11"/>
        <color theme="1"/>
        <rFont val="游ゴシック"/>
        <family val="3"/>
      </rPr>
      <t>沿線</t>
    </r>
    <rPh sb="0" eb="2">
      <t>エンセン</t>
    </rPh>
    <phoneticPr fontId="0"/>
  </si>
  <si>
    <r>
      <rPr>
        <sz val="11"/>
        <color theme="1"/>
        <rFont val="游ゴシック"/>
        <family val="3"/>
      </rPr>
      <t>駅</t>
    </r>
    <rPh sb="0" eb="1">
      <t>エキ</t>
    </rPh>
    <phoneticPr fontId="0"/>
  </si>
  <si>
    <r>
      <rPr>
        <sz val="11"/>
        <color theme="1"/>
        <rFont val="游ゴシック"/>
        <family val="3"/>
      </rPr>
      <t>徒歩</t>
    </r>
    <rPh sb="0" eb="2">
      <t>トホ</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</si>
  <si>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</si>
  <si>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</si>
  <si>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</si>
  <si>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</si>
  <si>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</si>
  <si>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旧姓表記</t>
    </r>
    <rPh sb="0" eb="4">
      <t>キュウセイヒョウキ</t>
    </rPh>
    <phoneticPr fontId="0"/>
  </si>
  <si>
    <t>漢字（旧姓＋名前）</t>
    <phoneticPr fontId="0"/>
  </si>
  <si>
    <t>カナ（旧姓＋名前）</t>
    <phoneticPr fontId="0"/>
  </si>
  <si>
    <t>漢字（現姓＋名前）</t>
    <phoneticPr fontId="0"/>
  </si>
  <si>
    <t>カナ（現姓＋名前）</t>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</si>
  <si>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</si>
  <si>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</si>
  <si>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国外</t>
    </r>
    <rPh sb="0" eb="2">
      <t>コクガイ</t>
    </rPh>
    <phoneticPr fontId="0"/>
  </si>
  <si>
    <r>
      <rPr>
        <sz val="11"/>
        <color theme="1"/>
        <rFont val="游ゴシック"/>
        <family val="3"/>
      </rPr>
      <t>代表者</t>
    </r>
    <rPh sb="0" eb="3">
      <t>ダイヒョウシャ</t>
    </rPh>
    <phoneticPr fontId="0"/>
  </si>
  <si>
    <r>
      <rPr>
        <sz val="11"/>
        <color theme="1"/>
        <rFont val="游ゴシック"/>
        <family val="3"/>
      </rPr>
      <t>代表者2</t>
    </r>
    <rPh sb="0" eb="3">
      <t>ダイヒョウシャ</t>
    </rPh>
    <phoneticPr fontId="0"/>
  </si>
  <si>
    <r>
      <rPr>
        <sz val="11"/>
        <color theme="1"/>
        <rFont val="游ゴシック"/>
        <family val="3"/>
      </rPr>
      <t>政令使用人</t>
    </r>
    <rPh sb="0" eb="5">
      <t>セイレイシヨウニン</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</si>
  <si>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</si>
  <si>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</si>
  <si>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</si>
  <si>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</si>
  <si>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</si>
  <si>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専任取引士</t>
    </r>
    <r>
      <rPr>
        <sz val="11"/>
        <color theme="1"/>
        <rFont val="游ゴシック"/>
        <family val="3"/>
        <charset val="128"/>
      </rPr>
      <t>1</t>
    </r>
    <rPh sb="0" eb="5">
      <t>センニントリヒキシ</t>
    </rPh>
    <phoneticPr fontId="0"/>
  </si>
  <si>
    <t>専任取引士2</t>
    <rPh sb="0" eb="5">
      <t>センニントリヒキシ</t>
    </rPh>
    <phoneticPr fontId="0"/>
  </si>
  <si>
    <r>
      <rPr>
        <sz val="11"/>
        <color theme="1"/>
        <rFont val="游ゴシック"/>
        <family val="3"/>
      </rPr>
      <t>専任取引士</t>
    </r>
    <r>
      <rPr>
        <sz val="11"/>
        <color theme="1"/>
        <rFont val="游ゴシック"/>
        <family val="3"/>
        <charset val="128"/>
      </rPr>
      <t>3</t>
    </r>
    <r>
      <rPr>
        <sz val="11"/>
        <color theme="1"/>
        <rFont val="ＭＳ Ｐゴシック"/>
        <family val="2"/>
        <charset val="128"/>
        <scheme val="minor"/>
      </rPr>
      <t/>
    </r>
    <rPh sb="0" eb="5">
      <t>センニントリヒキシ</t>
    </rPh>
    <phoneticPr fontId="0"/>
  </si>
  <si>
    <t>専任取引士4</t>
    <rPh sb="0" eb="5">
      <t>センニントリヒキシ</t>
    </rPh>
    <phoneticPr fontId="0"/>
  </si>
  <si>
    <r>
      <rPr>
        <sz val="11"/>
        <color theme="1"/>
        <rFont val="游ゴシック"/>
        <family val="3"/>
      </rPr>
      <t>専任取引士</t>
    </r>
    <r>
      <rPr>
        <sz val="11"/>
        <color theme="1"/>
        <rFont val="游ゴシック"/>
        <family val="3"/>
        <charset val="128"/>
      </rPr>
      <t>5</t>
    </r>
    <r>
      <rPr>
        <sz val="11"/>
        <color theme="1"/>
        <rFont val="ＭＳ Ｐゴシック"/>
        <family val="2"/>
        <charset val="128"/>
        <scheme val="minor"/>
      </rPr>
      <t/>
    </r>
    <rPh sb="0" eb="5">
      <t>センニントリヒキシ</t>
    </rPh>
    <phoneticPr fontId="0"/>
  </si>
  <si>
    <t>専任取引士6</t>
    <rPh sb="0" eb="5">
      <t>センニントリヒキシ</t>
    </rPh>
    <phoneticPr fontId="0"/>
  </si>
  <si>
    <r>
      <rPr>
        <sz val="11"/>
        <color theme="1"/>
        <rFont val="游ゴシック"/>
        <family val="3"/>
      </rPr>
      <t>専任取引士</t>
    </r>
    <r>
      <rPr>
        <sz val="11"/>
        <color theme="1"/>
        <rFont val="游ゴシック"/>
        <family val="3"/>
        <charset val="128"/>
      </rPr>
      <t>7</t>
    </r>
    <r>
      <rPr>
        <sz val="11"/>
        <color theme="1"/>
        <rFont val="ＭＳ Ｐゴシック"/>
        <family val="2"/>
        <charset val="128"/>
        <scheme val="minor"/>
      </rPr>
      <t/>
    </r>
    <rPh sb="0" eb="5">
      <t>センニントリヒキシ</t>
    </rPh>
    <phoneticPr fontId="0"/>
  </si>
  <si>
    <t>専任取引士8</t>
    <rPh sb="0" eb="5">
      <t>センニントリヒキシ</t>
    </rPh>
    <phoneticPr fontId="0"/>
  </si>
  <si>
    <r>
      <rPr>
        <sz val="11"/>
        <color theme="1"/>
        <rFont val="游ゴシック"/>
        <family val="3"/>
      </rPr>
      <t>専任取引士</t>
    </r>
    <r>
      <rPr>
        <sz val="11"/>
        <color theme="1"/>
        <rFont val="游ゴシック"/>
        <family val="3"/>
        <charset val="128"/>
      </rPr>
      <t>9</t>
    </r>
    <r>
      <rPr>
        <sz val="11"/>
        <color theme="1"/>
        <rFont val="ＭＳ Ｐゴシック"/>
        <family val="2"/>
        <charset val="128"/>
        <scheme val="minor"/>
      </rPr>
      <t/>
    </r>
    <rPh sb="0" eb="5">
      <t>センニントリヒキシ</t>
    </rPh>
    <phoneticPr fontId="0"/>
  </si>
  <si>
    <t>専任取引士10</t>
    <rPh sb="0" eb="5">
      <t>センニントリヒキシ</t>
    </rPh>
    <phoneticPr fontId="0"/>
  </si>
  <si>
    <r>
      <rPr>
        <sz val="11"/>
        <color theme="1"/>
        <rFont val="游ゴシック"/>
        <family val="3"/>
      </rPr>
      <t>専任取引士</t>
    </r>
    <r>
      <rPr>
        <sz val="11"/>
        <color theme="1"/>
        <rFont val="游ゴシック"/>
        <family val="3"/>
        <charset val="128"/>
      </rPr>
      <t>11</t>
    </r>
    <r>
      <rPr>
        <sz val="11"/>
        <color theme="1"/>
        <rFont val="ＭＳ Ｐゴシック"/>
        <family val="2"/>
        <charset val="128"/>
        <scheme val="minor"/>
      </rPr>
      <t/>
    </r>
    <rPh sb="0" eb="5">
      <t>センニントリヒキシ</t>
    </rPh>
    <phoneticPr fontId="0"/>
  </si>
  <si>
    <t>専任取引士12</t>
    <rPh sb="0" eb="5">
      <t>センニントリヒキシ</t>
    </rPh>
    <phoneticPr fontId="0"/>
  </si>
  <si>
    <r>
      <rPr>
        <sz val="11"/>
        <color theme="1"/>
        <rFont val="游ゴシック"/>
        <family val="3"/>
      </rPr>
      <t>専任取引士</t>
    </r>
    <r>
      <rPr>
        <sz val="11"/>
        <color theme="1"/>
        <rFont val="游ゴシック"/>
        <family val="3"/>
        <charset val="128"/>
      </rPr>
      <t>13</t>
    </r>
    <r>
      <rPr>
        <sz val="11"/>
        <color theme="1"/>
        <rFont val="ＭＳ Ｐゴシック"/>
        <family val="2"/>
        <charset val="128"/>
        <scheme val="minor"/>
      </rPr>
      <t/>
    </r>
    <rPh sb="0" eb="5">
      <t>センニントリヒキシ</t>
    </rPh>
    <phoneticPr fontId="0"/>
  </si>
  <si>
    <t>専任取引士14</t>
    <rPh sb="0" eb="5">
      <t>センニントリヒキシ</t>
    </rPh>
    <phoneticPr fontId="0"/>
  </si>
  <si>
    <r>
      <rPr>
        <sz val="11"/>
        <color theme="1"/>
        <rFont val="游ゴシック"/>
        <family val="3"/>
      </rPr>
      <t>専任取引士</t>
    </r>
    <r>
      <rPr>
        <sz val="11"/>
        <color theme="1"/>
        <rFont val="游ゴシック"/>
        <family val="3"/>
        <charset val="128"/>
      </rPr>
      <t>15</t>
    </r>
    <r>
      <rPr>
        <sz val="11"/>
        <color theme="1"/>
        <rFont val="ＭＳ Ｐゴシック"/>
        <family val="2"/>
        <charset val="128"/>
        <scheme val="minor"/>
      </rPr>
      <t/>
    </r>
    <rPh sb="0" eb="5">
      <t>センニントリヒキシ</t>
    </rPh>
    <phoneticPr fontId="0"/>
  </si>
  <si>
    <t>専任取引士16</t>
    <rPh sb="0" eb="5">
      <t>センニントリヒキシ</t>
    </rPh>
    <phoneticPr fontId="0"/>
  </si>
  <si>
    <r>
      <rPr>
        <sz val="11"/>
        <color theme="1"/>
        <rFont val="游ゴシック"/>
        <family val="3"/>
      </rPr>
      <t>専任取引士</t>
    </r>
    <r>
      <rPr>
        <sz val="11"/>
        <color theme="1"/>
        <rFont val="游ゴシック"/>
        <family val="3"/>
        <charset val="128"/>
      </rPr>
      <t>17</t>
    </r>
    <r>
      <rPr>
        <sz val="11"/>
        <color theme="1"/>
        <rFont val="ＭＳ Ｐゴシック"/>
        <family val="2"/>
        <charset val="128"/>
        <scheme val="minor"/>
      </rPr>
      <t/>
    </r>
    <rPh sb="0" eb="5">
      <t>センニントリヒキシ</t>
    </rPh>
    <phoneticPr fontId="0"/>
  </si>
  <si>
    <t>専任取引士18</t>
    <rPh sb="0" eb="5">
      <t>センニントリヒキシ</t>
    </rPh>
    <phoneticPr fontId="0"/>
  </si>
  <si>
    <r>
      <rPr>
        <sz val="11"/>
        <color theme="1"/>
        <rFont val="游ゴシック"/>
        <family val="3"/>
      </rPr>
      <t>専任取引士</t>
    </r>
    <r>
      <rPr>
        <sz val="11"/>
        <color theme="1"/>
        <rFont val="游ゴシック"/>
        <family val="3"/>
        <charset val="128"/>
      </rPr>
      <t>19</t>
    </r>
    <r>
      <rPr>
        <sz val="11"/>
        <color theme="1"/>
        <rFont val="ＭＳ Ｐゴシック"/>
        <family val="2"/>
        <charset val="128"/>
        <scheme val="minor"/>
      </rPr>
      <t/>
    </r>
    <rPh sb="0" eb="5">
      <t>センニントリヒキシ</t>
    </rPh>
    <phoneticPr fontId="0"/>
  </si>
  <si>
    <t>専任取引士20</t>
    <rPh sb="0" eb="5">
      <t>センニントリヒキシ</t>
    </rPh>
    <phoneticPr fontId="0"/>
  </si>
  <si>
    <r>
      <rPr>
        <sz val="11"/>
        <color theme="1"/>
        <rFont val="游ゴシック"/>
        <family val="3"/>
      </rPr>
      <t>専任取引士</t>
    </r>
    <r>
      <rPr>
        <sz val="11"/>
        <color theme="1"/>
        <rFont val="游ゴシック"/>
        <family val="3"/>
        <charset val="128"/>
      </rPr>
      <t>21</t>
    </r>
    <r>
      <rPr>
        <sz val="11"/>
        <color theme="1"/>
        <rFont val="ＭＳ Ｐゴシック"/>
        <family val="2"/>
        <charset val="128"/>
        <scheme val="minor"/>
      </rPr>
      <t/>
    </r>
    <rPh sb="0" eb="5">
      <t>センニントリヒキシ</t>
    </rPh>
    <phoneticPr fontId="0"/>
  </si>
  <si>
    <t>専任取引士22</t>
    <rPh sb="0" eb="5">
      <t>センニントリヒキシ</t>
    </rPh>
    <phoneticPr fontId="0"/>
  </si>
  <si>
    <r>
      <rPr>
        <sz val="11"/>
        <color theme="1"/>
        <rFont val="游ゴシック"/>
        <family val="3"/>
      </rPr>
      <t>専任取引士</t>
    </r>
    <r>
      <rPr>
        <sz val="11"/>
        <color theme="1"/>
        <rFont val="游ゴシック"/>
        <family val="3"/>
        <charset val="128"/>
      </rPr>
      <t>23</t>
    </r>
    <r>
      <rPr>
        <sz val="11"/>
        <color theme="1"/>
        <rFont val="ＭＳ Ｐゴシック"/>
        <family val="2"/>
        <charset val="128"/>
        <scheme val="minor"/>
      </rPr>
      <t/>
    </r>
    <rPh sb="0" eb="5">
      <t>センニントリヒキシ</t>
    </rPh>
    <phoneticPr fontId="0"/>
  </si>
  <si>
    <t>専任取引士24</t>
    <rPh sb="0" eb="5">
      <t>センニントリヒキシ</t>
    </rPh>
    <phoneticPr fontId="0"/>
  </si>
  <si>
    <r>
      <rPr>
        <sz val="11"/>
        <color theme="1"/>
        <rFont val="游ゴシック"/>
        <family val="3"/>
      </rPr>
      <t>専任取引士</t>
    </r>
    <r>
      <rPr>
        <sz val="11"/>
        <color theme="1"/>
        <rFont val="游ゴシック"/>
        <family val="3"/>
        <charset val="128"/>
      </rPr>
      <t>25</t>
    </r>
    <r>
      <rPr>
        <sz val="11"/>
        <color theme="1"/>
        <rFont val="ＭＳ Ｐゴシック"/>
        <family val="2"/>
        <charset val="128"/>
        <scheme val="minor"/>
      </rPr>
      <t/>
    </r>
    <rPh sb="0" eb="5">
      <t>センニントリヒキシ</t>
    </rPh>
    <phoneticPr fontId="0"/>
  </si>
  <si>
    <t>専任取引士26</t>
    <rPh sb="0" eb="5">
      <t>センニントリヒキシ</t>
    </rPh>
    <phoneticPr fontId="0"/>
  </si>
  <si>
    <r>
      <rPr>
        <sz val="11"/>
        <color theme="1"/>
        <rFont val="游ゴシック"/>
        <family val="3"/>
      </rPr>
      <t>専任取引士</t>
    </r>
    <r>
      <rPr>
        <sz val="11"/>
        <color theme="1"/>
        <rFont val="游ゴシック"/>
        <family val="3"/>
        <charset val="128"/>
      </rPr>
      <t>27</t>
    </r>
    <r>
      <rPr>
        <sz val="11"/>
        <color theme="1"/>
        <rFont val="ＭＳ Ｐゴシック"/>
        <family val="2"/>
        <charset val="128"/>
        <scheme val="minor"/>
      </rPr>
      <t/>
    </r>
    <rPh sb="0" eb="5">
      <t>センニントリヒキシ</t>
    </rPh>
    <phoneticPr fontId="0"/>
  </si>
  <si>
    <t>専任取引士28</t>
    <rPh sb="0" eb="5">
      <t>センニントリヒキシ</t>
    </rPh>
    <phoneticPr fontId="0"/>
  </si>
  <si>
    <r>
      <rPr>
        <sz val="11"/>
        <color theme="1"/>
        <rFont val="游ゴシック"/>
        <family val="3"/>
      </rPr>
      <t>専任取引士</t>
    </r>
    <r>
      <rPr>
        <sz val="11"/>
        <color theme="1"/>
        <rFont val="游ゴシック"/>
        <family val="3"/>
        <charset val="128"/>
      </rPr>
      <t>29</t>
    </r>
    <r>
      <rPr>
        <sz val="11"/>
        <color theme="1"/>
        <rFont val="ＭＳ Ｐゴシック"/>
        <family val="2"/>
        <charset val="128"/>
        <scheme val="minor"/>
      </rPr>
      <t/>
    </r>
    <rPh sb="0" eb="5">
      <t>センニントリヒキシ</t>
    </rPh>
    <phoneticPr fontId="0"/>
  </si>
  <si>
    <t>専任取引士30</t>
    <rPh sb="0" eb="5">
      <t>センニントリヒキシ</t>
    </rPh>
    <phoneticPr fontId="0"/>
  </si>
  <si>
    <r>
      <rPr>
        <sz val="11"/>
        <color theme="1"/>
        <rFont val="游ゴシック"/>
        <family val="3"/>
      </rPr>
      <t>専任取引士</t>
    </r>
    <r>
      <rPr>
        <sz val="11"/>
        <color theme="1"/>
        <rFont val="游ゴシック"/>
        <family val="3"/>
        <charset val="128"/>
      </rPr>
      <t>31</t>
    </r>
    <r>
      <rPr>
        <sz val="11"/>
        <color theme="1"/>
        <rFont val="ＭＳ Ｐゴシック"/>
        <family val="2"/>
        <charset val="128"/>
        <scheme val="minor"/>
      </rPr>
      <t/>
    </r>
    <rPh sb="0" eb="5">
      <t>センニントリヒキシ</t>
    </rPh>
    <phoneticPr fontId="0"/>
  </si>
  <si>
    <t>専任取引士32</t>
    <rPh sb="0" eb="5">
      <t>センニントリヒキシ</t>
    </rPh>
    <phoneticPr fontId="0"/>
  </si>
  <si>
    <r>
      <rPr>
        <sz val="11"/>
        <color theme="1"/>
        <rFont val="游ゴシック"/>
        <family val="3"/>
      </rPr>
      <t>専任取引士</t>
    </r>
    <r>
      <rPr>
        <sz val="11"/>
        <color theme="1"/>
        <rFont val="游ゴシック"/>
        <family val="3"/>
        <charset val="128"/>
      </rPr>
      <t>33</t>
    </r>
    <r>
      <rPr>
        <sz val="11"/>
        <color theme="1"/>
        <rFont val="ＭＳ Ｐゴシック"/>
        <family val="2"/>
        <charset val="128"/>
        <scheme val="minor"/>
      </rPr>
      <t/>
    </r>
    <rPh sb="0" eb="5">
      <t>センニントリヒキシ</t>
    </rPh>
    <phoneticPr fontId="0"/>
  </si>
  <si>
    <t>専任取引士34</t>
    <rPh sb="0" eb="5">
      <t>センニントリヒキシ</t>
    </rPh>
    <phoneticPr fontId="0"/>
  </si>
  <si>
    <r>
      <rPr>
        <sz val="11"/>
        <color theme="1"/>
        <rFont val="游ゴシック"/>
        <family val="3"/>
      </rPr>
      <t>専任取引士</t>
    </r>
    <r>
      <rPr>
        <sz val="11"/>
        <color theme="1"/>
        <rFont val="游ゴシック"/>
        <family val="3"/>
        <charset val="128"/>
      </rPr>
      <t>35</t>
    </r>
    <r>
      <rPr>
        <sz val="11"/>
        <color theme="1"/>
        <rFont val="ＭＳ Ｐゴシック"/>
        <family val="2"/>
        <charset val="128"/>
        <scheme val="minor"/>
      </rPr>
      <t/>
    </r>
    <rPh sb="0" eb="5">
      <t>センニントリヒキシ</t>
    </rPh>
    <phoneticPr fontId="0"/>
  </si>
  <si>
    <t>専任取引士36</t>
    <rPh sb="0" eb="5">
      <t>センニントリヒキシ</t>
    </rPh>
    <phoneticPr fontId="0"/>
  </si>
  <si>
    <r>
      <rPr>
        <sz val="11"/>
        <color theme="1"/>
        <rFont val="游ゴシック"/>
        <family val="3"/>
      </rPr>
      <t>専任取引士</t>
    </r>
    <r>
      <rPr>
        <sz val="11"/>
        <color theme="1"/>
        <rFont val="游ゴシック"/>
        <family val="3"/>
        <charset val="128"/>
      </rPr>
      <t>37</t>
    </r>
    <r>
      <rPr>
        <sz val="11"/>
        <color theme="1"/>
        <rFont val="ＭＳ Ｐゴシック"/>
        <family val="2"/>
        <charset val="128"/>
        <scheme val="minor"/>
      </rPr>
      <t/>
    </r>
    <rPh sb="0" eb="5">
      <t>センニントリヒキシ</t>
    </rPh>
    <phoneticPr fontId="0"/>
  </si>
  <si>
    <t>専任取引士38</t>
    <rPh sb="0" eb="5">
      <t>センニントリヒキシ</t>
    </rPh>
    <phoneticPr fontId="0"/>
  </si>
  <si>
    <r>
      <rPr>
        <sz val="11"/>
        <color theme="1"/>
        <rFont val="游ゴシック"/>
        <family val="3"/>
      </rPr>
      <t>専任取引士</t>
    </r>
    <r>
      <rPr>
        <sz val="11"/>
        <color theme="1"/>
        <rFont val="游ゴシック"/>
        <family val="3"/>
        <charset val="128"/>
      </rPr>
      <t>39</t>
    </r>
    <r>
      <rPr>
        <sz val="11"/>
        <color theme="1"/>
        <rFont val="ＭＳ Ｐゴシック"/>
        <family val="2"/>
        <charset val="128"/>
        <scheme val="minor"/>
      </rPr>
      <t/>
    </r>
    <rPh sb="0" eb="5">
      <t>センニントリヒキシ</t>
    </rPh>
    <phoneticPr fontId="0"/>
  </si>
  <si>
    <t>専任取引士40</t>
    <rPh sb="0" eb="5">
      <t>センニントリヒキシ</t>
    </rPh>
    <phoneticPr fontId="0"/>
  </si>
  <si>
    <r>
      <rPr>
        <sz val="11"/>
        <color theme="1"/>
        <rFont val="游ゴシック"/>
        <family val="3"/>
      </rPr>
      <t>専任取引士</t>
    </r>
    <r>
      <rPr>
        <sz val="11"/>
        <color theme="1"/>
        <rFont val="游ゴシック"/>
        <family val="3"/>
        <charset val="128"/>
      </rPr>
      <t>41</t>
    </r>
    <r>
      <rPr>
        <sz val="11"/>
        <color theme="1"/>
        <rFont val="ＭＳ Ｐゴシック"/>
        <family val="2"/>
        <charset val="128"/>
        <scheme val="minor"/>
      </rPr>
      <t/>
    </r>
    <rPh sb="0" eb="5">
      <t>センニントリヒキシ</t>
    </rPh>
    <phoneticPr fontId="0"/>
  </si>
  <si>
    <t>専任取引士42</t>
    <rPh sb="0" eb="5">
      <t>センニントリヒキシ</t>
    </rPh>
    <phoneticPr fontId="0"/>
  </si>
  <si>
    <r>
      <rPr>
        <sz val="11"/>
        <color theme="1"/>
        <rFont val="游ゴシック"/>
        <family val="3"/>
      </rPr>
      <t>専任取引士</t>
    </r>
    <r>
      <rPr>
        <sz val="11"/>
        <color theme="1"/>
        <rFont val="游ゴシック"/>
        <family val="3"/>
        <charset val="128"/>
      </rPr>
      <t>43</t>
    </r>
    <r>
      <rPr>
        <sz val="11"/>
        <color theme="1"/>
        <rFont val="ＭＳ Ｐゴシック"/>
        <family val="2"/>
        <charset val="128"/>
        <scheme val="minor"/>
      </rPr>
      <t/>
    </r>
    <rPh sb="0" eb="5">
      <t>センニントリヒキシ</t>
    </rPh>
    <phoneticPr fontId="0"/>
  </si>
  <si>
    <t>専任取引士44</t>
    <rPh sb="0" eb="5">
      <t>センニントリヒキシ</t>
    </rPh>
    <phoneticPr fontId="0"/>
  </si>
  <si>
    <r>
      <rPr>
        <sz val="11"/>
        <color theme="1"/>
        <rFont val="游ゴシック"/>
        <family val="3"/>
      </rPr>
      <t>専任取引士</t>
    </r>
    <r>
      <rPr>
        <sz val="11"/>
        <color theme="1"/>
        <rFont val="游ゴシック"/>
        <family val="3"/>
        <charset val="128"/>
      </rPr>
      <t>45</t>
    </r>
    <r>
      <rPr>
        <sz val="11"/>
        <color theme="1"/>
        <rFont val="ＭＳ Ｐゴシック"/>
        <family val="2"/>
        <charset val="128"/>
        <scheme val="minor"/>
      </rPr>
      <t/>
    </r>
    <rPh sb="0" eb="5">
      <t>センニントリヒキシ</t>
    </rPh>
    <phoneticPr fontId="0"/>
  </si>
  <si>
    <t>専任取引士46</t>
    <rPh sb="0" eb="5">
      <t>センニントリヒキシ</t>
    </rPh>
    <phoneticPr fontId="0"/>
  </si>
  <si>
    <r>
      <rPr>
        <sz val="11"/>
        <color theme="1"/>
        <rFont val="游ゴシック"/>
        <family val="3"/>
      </rPr>
      <t>専任取引士</t>
    </r>
    <r>
      <rPr>
        <sz val="11"/>
        <color theme="1"/>
        <rFont val="游ゴシック"/>
        <family val="3"/>
        <charset val="128"/>
      </rPr>
      <t>47</t>
    </r>
    <r>
      <rPr>
        <sz val="11"/>
        <color theme="1"/>
        <rFont val="ＭＳ Ｐゴシック"/>
        <family val="2"/>
        <charset val="128"/>
        <scheme val="minor"/>
      </rPr>
      <t/>
    </r>
    <rPh sb="0" eb="5">
      <t>センニントリヒキシ</t>
    </rPh>
    <phoneticPr fontId="0"/>
  </si>
  <si>
    <t>専任取引士48</t>
    <rPh sb="0" eb="5">
      <t>センニントリヒキシ</t>
    </rPh>
    <phoneticPr fontId="0"/>
  </si>
  <si>
    <r>
      <rPr>
        <sz val="11"/>
        <color theme="1"/>
        <rFont val="游ゴシック"/>
        <family val="3"/>
      </rPr>
      <t>専任取引士</t>
    </r>
    <r>
      <rPr>
        <sz val="11"/>
        <color theme="1"/>
        <rFont val="游ゴシック"/>
        <family val="3"/>
        <charset val="128"/>
      </rPr>
      <t>49</t>
    </r>
    <r>
      <rPr>
        <sz val="11"/>
        <color theme="1"/>
        <rFont val="ＭＳ Ｐゴシック"/>
        <family val="2"/>
        <charset val="128"/>
        <scheme val="minor"/>
      </rPr>
      <t/>
    </r>
    <rPh sb="0" eb="5">
      <t>センニントリヒキシ</t>
    </rPh>
    <phoneticPr fontId="0"/>
  </si>
  <si>
    <t>専任取引士50</t>
    <rPh sb="0" eb="5">
      <t>センニントリヒキシ</t>
    </rPh>
    <phoneticPr fontId="0"/>
  </si>
  <si>
    <r>
      <rPr>
        <sz val="11"/>
        <color theme="1"/>
        <rFont val="游ゴシック"/>
        <family val="3"/>
      </rPr>
      <t>専任取引士</t>
    </r>
    <r>
      <rPr>
        <sz val="11"/>
        <color theme="1"/>
        <rFont val="游ゴシック"/>
        <family val="3"/>
        <charset val="128"/>
      </rPr>
      <t>51</t>
    </r>
    <r>
      <rPr>
        <sz val="11"/>
        <color theme="1"/>
        <rFont val="ＭＳ Ｐゴシック"/>
        <family val="2"/>
        <charset val="128"/>
        <scheme val="minor"/>
      </rPr>
      <t/>
    </r>
    <rPh sb="0" eb="5">
      <t>センニントリヒキシ</t>
    </rPh>
    <phoneticPr fontId="0"/>
  </si>
  <si>
    <t>専任取引士52</t>
    <rPh sb="0" eb="5">
      <t>センニントリヒキシ</t>
    </rPh>
    <phoneticPr fontId="0"/>
  </si>
  <si>
    <r>
      <rPr>
        <sz val="11"/>
        <color theme="1"/>
        <rFont val="游ゴシック"/>
        <family val="3"/>
      </rPr>
      <t>専任取引士</t>
    </r>
    <r>
      <rPr>
        <sz val="11"/>
        <color theme="1"/>
        <rFont val="游ゴシック"/>
        <family val="3"/>
        <charset val="128"/>
      </rPr>
      <t>53</t>
    </r>
    <r>
      <rPr>
        <sz val="11"/>
        <color theme="1"/>
        <rFont val="ＭＳ Ｐゴシック"/>
        <family val="2"/>
        <charset val="128"/>
        <scheme val="minor"/>
      </rPr>
      <t/>
    </r>
    <rPh sb="0" eb="5">
      <t>センニントリヒキシ</t>
    </rPh>
    <phoneticPr fontId="0"/>
  </si>
  <si>
    <t>専任取引士54</t>
    <rPh sb="0" eb="5">
      <t>センニントリヒキシ</t>
    </rPh>
    <phoneticPr fontId="0"/>
  </si>
  <si>
    <r>
      <rPr>
        <sz val="11"/>
        <color theme="1"/>
        <rFont val="游ゴシック"/>
        <family val="3"/>
      </rPr>
      <t>専任取引士</t>
    </r>
    <r>
      <rPr>
        <sz val="11"/>
        <color theme="1"/>
        <rFont val="游ゴシック"/>
        <family val="3"/>
        <charset val="128"/>
      </rPr>
      <t>55</t>
    </r>
    <r>
      <rPr>
        <sz val="11"/>
        <color theme="1"/>
        <rFont val="ＭＳ Ｐゴシック"/>
        <family val="2"/>
        <charset val="128"/>
        <scheme val="minor"/>
      </rPr>
      <t/>
    </r>
    <rPh sb="0" eb="5">
      <t>センニントリヒキシ</t>
    </rPh>
    <phoneticPr fontId="0"/>
  </si>
  <si>
    <t>専任取引士56</t>
    <rPh sb="0" eb="5">
      <t>センニントリヒキシ</t>
    </rPh>
    <phoneticPr fontId="0"/>
  </si>
  <si>
    <r>
      <rPr>
        <sz val="11"/>
        <color theme="1"/>
        <rFont val="游ゴシック"/>
        <family val="3"/>
      </rPr>
      <t>専任取引士</t>
    </r>
    <r>
      <rPr>
        <sz val="11"/>
        <color theme="1"/>
        <rFont val="游ゴシック"/>
        <family val="3"/>
        <charset val="128"/>
      </rPr>
      <t>57</t>
    </r>
    <r>
      <rPr>
        <sz val="11"/>
        <color theme="1"/>
        <rFont val="ＭＳ Ｐゴシック"/>
        <family val="2"/>
        <charset val="128"/>
        <scheme val="minor"/>
      </rPr>
      <t/>
    </r>
    <rPh sb="0" eb="5">
      <t>センニントリヒキシ</t>
    </rPh>
    <phoneticPr fontId="0"/>
  </si>
  <si>
    <t>専任取引士58</t>
    <rPh sb="0" eb="5">
      <t>センニントリヒキシ</t>
    </rPh>
    <phoneticPr fontId="0"/>
  </si>
  <si>
    <r>
      <rPr>
        <sz val="11"/>
        <color theme="1"/>
        <rFont val="游ゴシック"/>
        <family val="3"/>
      </rPr>
      <t>専任取引士</t>
    </r>
    <r>
      <rPr>
        <sz val="11"/>
        <color theme="1"/>
        <rFont val="游ゴシック"/>
        <family val="3"/>
        <charset val="128"/>
      </rPr>
      <t>59</t>
    </r>
    <r>
      <rPr>
        <sz val="11"/>
        <color theme="1"/>
        <rFont val="ＭＳ Ｐゴシック"/>
        <family val="2"/>
        <charset val="128"/>
        <scheme val="minor"/>
      </rPr>
      <t/>
    </r>
    <rPh sb="0" eb="5">
      <t>センニントリヒキシ</t>
    </rPh>
    <phoneticPr fontId="0"/>
  </si>
  <si>
    <t>専任取引士60</t>
    <rPh sb="0" eb="5">
      <t>センニントリヒキシ</t>
    </rPh>
    <phoneticPr fontId="0"/>
  </si>
  <si>
    <r>
      <rPr>
        <sz val="11"/>
        <color theme="1"/>
        <rFont val="游ゴシック"/>
        <family val="3"/>
      </rPr>
      <t>専任取引士</t>
    </r>
    <r>
      <rPr>
        <sz val="11"/>
        <color theme="1"/>
        <rFont val="游ゴシック"/>
        <family val="3"/>
        <charset val="128"/>
      </rPr>
      <t>61</t>
    </r>
    <r>
      <rPr>
        <sz val="11"/>
        <color theme="1"/>
        <rFont val="ＭＳ Ｐゴシック"/>
        <family val="2"/>
        <charset val="128"/>
        <scheme val="minor"/>
      </rPr>
      <t/>
    </r>
    <rPh sb="0" eb="5">
      <t>センニントリヒキシ</t>
    </rPh>
    <phoneticPr fontId="0"/>
  </si>
  <si>
    <t>専任取引士62</t>
    <rPh sb="0" eb="5">
      <t>センニントリヒキシ</t>
    </rPh>
    <phoneticPr fontId="0"/>
  </si>
  <si>
    <r>
      <rPr>
        <sz val="11"/>
        <color theme="1"/>
        <rFont val="游ゴシック"/>
        <family val="3"/>
      </rPr>
      <t>専任取引士</t>
    </r>
    <r>
      <rPr>
        <sz val="11"/>
        <color theme="1"/>
        <rFont val="游ゴシック"/>
        <family val="3"/>
        <charset val="128"/>
      </rPr>
      <t>63</t>
    </r>
    <r>
      <rPr>
        <sz val="11"/>
        <color theme="1"/>
        <rFont val="ＭＳ Ｐゴシック"/>
        <family val="2"/>
        <charset val="128"/>
        <scheme val="minor"/>
      </rPr>
      <t/>
    </r>
    <rPh sb="0" eb="5">
      <t>センニントリヒキシ</t>
    </rPh>
    <phoneticPr fontId="0"/>
  </si>
  <si>
    <t>専任取引士64</t>
    <rPh sb="0" eb="5">
      <t>センニントリヒキシ</t>
    </rPh>
    <phoneticPr fontId="0"/>
  </si>
  <si>
    <r>
      <rPr>
        <sz val="11"/>
        <color theme="1"/>
        <rFont val="游ゴシック"/>
        <family val="3"/>
      </rPr>
      <t>専任取引士</t>
    </r>
    <r>
      <rPr>
        <sz val="11"/>
        <color theme="1"/>
        <rFont val="游ゴシック"/>
        <family val="3"/>
        <charset val="128"/>
      </rPr>
      <t>65</t>
    </r>
    <r>
      <rPr>
        <sz val="11"/>
        <color theme="1"/>
        <rFont val="ＭＳ Ｐゴシック"/>
        <family val="2"/>
        <charset val="128"/>
        <scheme val="minor"/>
      </rPr>
      <t/>
    </r>
    <rPh sb="0" eb="5">
      <t>センニントリヒキシ</t>
    </rPh>
    <phoneticPr fontId="0"/>
  </si>
  <si>
    <t>専任取引士66</t>
    <rPh sb="0" eb="5">
      <t>センニントリヒキシ</t>
    </rPh>
    <phoneticPr fontId="0"/>
  </si>
  <si>
    <r>
      <rPr>
        <sz val="11"/>
        <color theme="1"/>
        <rFont val="游ゴシック"/>
        <family val="3"/>
      </rPr>
      <t>専任取引士</t>
    </r>
    <r>
      <rPr>
        <sz val="11"/>
        <color theme="1"/>
        <rFont val="游ゴシック"/>
        <family val="3"/>
        <charset val="128"/>
      </rPr>
      <t>67</t>
    </r>
    <r>
      <rPr>
        <sz val="11"/>
        <color theme="1"/>
        <rFont val="ＭＳ Ｐゴシック"/>
        <family val="2"/>
        <charset val="128"/>
        <scheme val="minor"/>
      </rPr>
      <t/>
    </r>
    <rPh sb="0" eb="5">
      <t>センニントリヒキシ</t>
    </rPh>
    <phoneticPr fontId="0"/>
  </si>
  <si>
    <t>専任取引士68</t>
    <rPh sb="0" eb="5">
      <t>センニントリヒキシ</t>
    </rPh>
    <phoneticPr fontId="0"/>
  </si>
  <si>
    <r>
      <rPr>
        <sz val="11"/>
        <color theme="1"/>
        <rFont val="游ゴシック"/>
        <family val="3"/>
      </rPr>
      <t>専任取引士</t>
    </r>
    <r>
      <rPr>
        <sz val="11"/>
        <color theme="1"/>
        <rFont val="游ゴシック"/>
        <family val="3"/>
        <charset val="128"/>
      </rPr>
      <t>69</t>
    </r>
    <r>
      <rPr>
        <sz val="11"/>
        <color theme="1"/>
        <rFont val="ＭＳ Ｐゴシック"/>
        <family val="2"/>
        <charset val="128"/>
        <scheme val="minor"/>
      </rPr>
      <t/>
    </r>
    <rPh sb="0" eb="5">
      <t>センニントリヒキシ</t>
    </rPh>
    <phoneticPr fontId="0"/>
  </si>
  <si>
    <t>専任取引士70</t>
    <rPh sb="0" eb="5">
      <t>センニントリヒキシ</t>
    </rPh>
    <phoneticPr fontId="0"/>
  </si>
  <si>
    <r>
      <rPr>
        <sz val="11"/>
        <color theme="1"/>
        <rFont val="游ゴシック"/>
        <family val="3"/>
      </rPr>
      <t>専任取引士</t>
    </r>
    <r>
      <rPr>
        <sz val="11"/>
        <color theme="1"/>
        <rFont val="游ゴシック"/>
        <family val="3"/>
        <charset val="128"/>
      </rPr>
      <t>71</t>
    </r>
    <r>
      <rPr>
        <sz val="11"/>
        <color theme="1"/>
        <rFont val="ＭＳ Ｐゴシック"/>
        <family val="2"/>
        <charset val="128"/>
        <scheme val="minor"/>
      </rPr>
      <t/>
    </r>
    <rPh sb="0" eb="5">
      <t>センニントリヒキシ</t>
    </rPh>
    <phoneticPr fontId="0"/>
  </si>
  <si>
    <t>専任取引士72</t>
    <rPh sb="0" eb="5">
      <t>センニントリヒキシ</t>
    </rPh>
    <phoneticPr fontId="0"/>
  </si>
  <si>
    <r>
      <rPr>
        <sz val="11"/>
        <color theme="1"/>
        <rFont val="游ゴシック"/>
        <family val="3"/>
      </rPr>
      <t>専任取引士</t>
    </r>
    <r>
      <rPr>
        <sz val="11"/>
        <color theme="1"/>
        <rFont val="游ゴシック"/>
        <family val="3"/>
        <charset val="128"/>
      </rPr>
      <t>73</t>
    </r>
    <r>
      <rPr>
        <sz val="11"/>
        <color theme="1"/>
        <rFont val="ＭＳ Ｐゴシック"/>
        <family val="2"/>
        <charset val="128"/>
        <scheme val="minor"/>
      </rPr>
      <t/>
    </r>
    <rPh sb="0" eb="5">
      <t>センニントリヒキシ</t>
    </rPh>
    <phoneticPr fontId="0"/>
  </si>
  <si>
    <t>専任取引士74</t>
    <rPh sb="0" eb="5">
      <t>センニントリヒキシ</t>
    </rPh>
    <phoneticPr fontId="0"/>
  </si>
  <si>
    <r>
      <rPr>
        <sz val="11"/>
        <color theme="1"/>
        <rFont val="游ゴシック"/>
        <family val="3"/>
      </rPr>
      <t>専任取引士</t>
    </r>
    <r>
      <rPr>
        <sz val="11"/>
        <color theme="1"/>
        <rFont val="游ゴシック"/>
        <family val="3"/>
        <charset val="128"/>
      </rPr>
      <t>75</t>
    </r>
    <r>
      <rPr>
        <sz val="11"/>
        <color theme="1"/>
        <rFont val="ＭＳ Ｐゴシック"/>
        <family val="2"/>
        <charset val="128"/>
        <scheme val="minor"/>
      </rPr>
      <t/>
    </r>
    <rPh sb="0" eb="5">
      <t>センニントリヒキシ</t>
    </rPh>
    <phoneticPr fontId="0"/>
  </si>
  <si>
    <t>専任取引士76</t>
    <rPh sb="0" eb="5">
      <t>センニントリヒキシ</t>
    </rPh>
    <phoneticPr fontId="0"/>
  </si>
  <si>
    <r>
      <rPr>
        <sz val="11"/>
        <color theme="1"/>
        <rFont val="游ゴシック"/>
        <family val="3"/>
      </rPr>
      <t>専任取引士</t>
    </r>
    <r>
      <rPr>
        <sz val="11"/>
        <color theme="1"/>
        <rFont val="游ゴシック"/>
        <family val="3"/>
        <charset val="128"/>
      </rPr>
      <t>77</t>
    </r>
    <r>
      <rPr>
        <sz val="11"/>
        <color theme="1"/>
        <rFont val="ＭＳ Ｐゴシック"/>
        <family val="2"/>
        <charset val="128"/>
        <scheme val="minor"/>
      </rPr>
      <t/>
    </r>
    <rPh sb="0" eb="5">
      <t>センニントリヒキシ</t>
    </rPh>
    <phoneticPr fontId="0"/>
  </si>
  <si>
    <t>専任取引士78</t>
    <rPh sb="0" eb="5">
      <t>センニントリヒキシ</t>
    </rPh>
    <phoneticPr fontId="0"/>
  </si>
  <si>
    <r>
      <rPr>
        <sz val="11"/>
        <color theme="1"/>
        <rFont val="游ゴシック"/>
        <family val="3"/>
      </rPr>
      <t>専任取引士</t>
    </r>
    <r>
      <rPr>
        <sz val="11"/>
        <color theme="1"/>
        <rFont val="游ゴシック"/>
        <family val="3"/>
        <charset val="128"/>
      </rPr>
      <t>79</t>
    </r>
    <r>
      <rPr>
        <sz val="11"/>
        <color theme="1"/>
        <rFont val="ＭＳ Ｐゴシック"/>
        <family val="2"/>
        <charset val="128"/>
        <scheme val="minor"/>
      </rPr>
      <t/>
    </r>
    <rPh sb="0" eb="5">
      <t>センニントリヒキシ</t>
    </rPh>
    <phoneticPr fontId="0"/>
  </si>
  <si>
    <t>専任取引士80</t>
    <rPh sb="0" eb="5">
      <t>センニントリヒキシ</t>
    </rPh>
    <phoneticPr fontId="0"/>
  </si>
  <si>
    <r>
      <rPr>
        <sz val="11"/>
        <color theme="1"/>
        <rFont val="游ゴシック"/>
        <family val="3"/>
      </rPr>
      <t>専任取引士</t>
    </r>
    <r>
      <rPr>
        <sz val="11"/>
        <color theme="1"/>
        <rFont val="游ゴシック"/>
        <family val="3"/>
        <charset val="128"/>
      </rPr>
      <t>81</t>
    </r>
    <r>
      <rPr>
        <sz val="11"/>
        <color theme="1"/>
        <rFont val="ＭＳ Ｐゴシック"/>
        <family val="2"/>
        <charset val="128"/>
        <scheme val="minor"/>
      </rPr>
      <t/>
    </r>
    <rPh sb="0" eb="5">
      <t>センニントリヒキシ</t>
    </rPh>
    <phoneticPr fontId="0"/>
  </si>
  <si>
    <t>専任取引士82</t>
    <rPh sb="0" eb="5">
      <t>センニントリヒキシ</t>
    </rPh>
    <phoneticPr fontId="0"/>
  </si>
  <si>
    <r>
      <rPr>
        <sz val="11"/>
        <color theme="1"/>
        <rFont val="游ゴシック"/>
        <family val="3"/>
      </rPr>
      <t>専任取引士</t>
    </r>
    <r>
      <rPr>
        <sz val="11"/>
        <color theme="1"/>
        <rFont val="游ゴシック"/>
        <family val="3"/>
        <charset val="128"/>
      </rPr>
      <t>83</t>
    </r>
    <r>
      <rPr>
        <sz val="11"/>
        <color theme="1"/>
        <rFont val="ＭＳ Ｐゴシック"/>
        <family val="2"/>
        <charset val="128"/>
        <scheme val="minor"/>
      </rPr>
      <t/>
    </r>
    <rPh sb="0" eb="5">
      <t>センニントリヒキシ</t>
    </rPh>
    <phoneticPr fontId="0"/>
  </si>
  <si>
    <t>専任取引士84</t>
    <rPh sb="0" eb="5">
      <t>センニントリヒキシ</t>
    </rPh>
    <phoneticPr fontId="0"/>
  </si>
  <si>
    <r>
      <rPr>
        <sz val="11"/>
        <color theme="1"/>
        <rFont val="游ゴシック"/>
        <family val="3"/>
      </rPr>
      <t>専任取引士</t>
    </r>
    <r>
      <rPr>
        <sz val="11"/>
        <color theme="1"/>
        <rFont val="游ゴシック"/>
        <family val="3"/>
        <charset val="128"/>
      </rPr>
      <t>85</t>
    </r>
    <r>
      <rPr>
        <sz val="11"/>
        <color theme="1"/>
        <rFont val="ＭＳ Ｐゴシック"/>
        <family val="2"/>
        <charset val="128"/>
        <scheme val="minor"/>
      </rPr>
      <t/>
    </r>
    <rPh sb="0" eb="5">
      <t>センニントリヒキシ</t>
    </rPh>
    <phoneticPr fontId="0"/>
  </si>
  <si>
    <t>専任取引士86</t>
    <rPh sb="0" eb="5">
      <t>センニントリヒキシ</t>
    </rPh>
    <phoneticPr fontId="0"/>
  </si>
  <si>
    <r>
      <rPr>
        <sz val="11"/>
        <color theme="1"/>
        <rFont val="游ゴシック"/>
        <family val="3"/>
      </rPr>
      <t>専任取引士</t>
    </r>
    <r>
      <rPr>
        <sz val="11"/>
        <color theme="1"/>
        <rFont val="游ゴシック"/>
        <family val="3"/>
        <charset val="128"/>
      </rPr>
      <t>87</t>
    </r>
    <r>
      <rPr>
        <sz val="11"/>
        <color theme="1"/>
        <rFont val="ＭＳ Ｐゴシック"/>
        <family val="2"/>
        <charset val="128"/>
        <scheme val="minor"/>
      </rPr>
      <t/>
    </r>
    <rPh sb="0" eb="5">
      <t>センニントリヒキシ</t>
    </rPh>
    <phoneticPr fontId="0"/>
  </si>
  <si>
    <t>専任取引士88</t>
    <rPh sb="0" eb="5">
      <t>センニントリヒキシ</t>
    </rPh>
    <phoneticPr fontId="0"/>
  </si>
  <si>
    <r>
      <rPr>
        <sz val="11"/>
        <color theme="1"/>
        <rFont val="游ゴシック"/>
        <family val="3"/>
      </rPr>
      <t>専任取引士</t>
    </r>
    <r>
      <rPr>
        <sz val="11"/>
        <color theme="1"/>
        <rFont val="游ゴシック"/>
        <family val="3"/>
        <charset val="128"/>
      </rPr>
      <t>89</t>
    </r>
    <r>
      <rPr>
        <sz val="11"/>
        <color theme="1"/>
        <rFont val="ＭＳ Ｐゴシック"/>
        <family val="2"/>
        <charset val="128"/>
        <scheme val="minor"/>
      </rPr>
      <t/>
    </r>
    <rPh sb="0" eb="5">
      <t>センニントリヒキシ</t>
    </rPh>
    <phoneticPr fontId="0"/>
  </si>
  <si>
    <t>専任取引士90</t>
    <rPh sb="0" eb="5">
      <t>センニントリヒキシ</t>
    </rPh>
    <phoneticPr fontId="0"/>
  </si>
  <si>
    <r>
      <rPr>
        <sz val="11"/>
        <color theme="1"/>
        <rFont val="游ゴシック"/>
        <family val="3"/>
      </rPr>
      <t>専任取引士</t>
    </r>
    <r>
      <rPr>
        <sz val="11"/>
        <color theme="1"/>
        <rFont val="游ゴシック"/>
        <family val="3"/>
        <charset val="128"/>
      </rPr>
      <t>91</t>
    </r>
    <r>
      <rPr>
        <sz val="11"/>
        <color theme="1"/>
        <rFont val="ＭＳ Ｐゴシック"/>
        <family val="2"/>
        <charset val="128"/>
        <scheme val="minor"/>
      </rPr>
      <t/>
    </r>
    <rPh sb="0" eb="5">
      <t>センニントリヒキシ</t>
    </rPh>
    <phoneticPr fontId="0"/>
  </si>
  <si>
    <t>専任取引士92</t>
    <rPh sb="0" eb="5">
      <t>センニントリヒキシ</t>
    </rPh>
    <phoneticPr fontId="0"/>
  </si>
  <si>
    <r>
      <rPr>
        <sz val="11"/>
        <color theme="1"/>
        <rFont val="游ゴシック"/>
        <family val="3"/>
      </rPr>
      <t>専任取引士</t>
    </r>
    <r>
      <rPr>
        <sz val="11"/>
        <color theme="1"/>
        <rFont val="游ゴシック"/>
        <family val="3"/>
        <charset val="128"/>
      </rPr>
      <t>93</t>
    </r>
    <r>
      <rPr>
        <sz val="11"/>
        <color theme="1"/>
        <rFont val="ＭＳ Ｐゴシック"/>
        <family val="2"/>
        <charset val="128"/>
        <scheme val="minor"/>
      </rPr>
      <t/>
    </r>
    <rPh sb="0" eb="5">
      <t>センニントリヒキシ</t>
    </rPh>
    <phoneticPr fontId="0"/>
  </si>
  <si>
    <t>専任取引士94</t>
    <rPh sb="0" eb="5">
      <t>センニントリヒキシ</t>
    </rPh>
    <phoneticPr fontId="0"/>
  </si>
  <si>
    <r>
      <rPr>
        <sz val="11"/>
        <color theme="1"/>
        <rFont val="游ゴシック"/>
        <family val="3"/>
      </rPr>
      <t>専任取引士</t>
    </r>
    <r>
      <rPr>
        <sz val="11"/>
        <color theme="1"/>
        <rFont val="游ゴシック"/>
        <family val="3"/>
        <charset val="128"/>
      </rPr>
      <t>95</t>
    </r>
    <r>
      <rPr>
        <sz val="11"/>
        <color theme="1"/>
        <rFont val="ＭＳ Ｐゴシック"/>
        <family val="2"/>
        <charset val="128"/>
        <scheme val="minor"/>
      </rPr>
      <t/>
    </r>
    <rPh sb="0" eb="5">
      <t>センニントリヒキシ</t>
    </rPh>
    <phoneticPr fontId="0"/>
  </si>
  <si>
    <t>専任取引士96</t>
    <rPh sb="0" eb="5">
      <t>センニントリヒキシ</t>
    </rPh>
    <phoneticPr fontId="0"/>
  </si>
  <si>
    <r>
      <rPr>
        <sz val="11"/>
        <color theme="1"/>
        <rFont val="游ゴシック"/>
        <family val="3"/>
      </rPr>
      <t>専任取引士</t>
    </r>
    <r>
      <rPr>
        <sz val="11"/>
        <color theme="1"/>
        <rFont val="游ゴシック"/>
        <family val="3"/>
        <charset val="128"/>
      </rPr>
      <t>97</t>
    </r>
    <r>
      <rPr>
        <sz val="11"/>
        <color theme="1"/>
        <rFont val="ＭＳ Ｐゴシック"/>
        <family val="2"/>
        <charset val="128"/>
        <scheme val="minor"/>
      </rPr>
      <t/>
    </r>
    <rPh sb="0" eb="5">
      <t>センニントリヒキシ</t>
    </rPh>
    <phoneticPr fontId="0"/>
  </si>
  <si>
    <t>専任取引士98</t>
    <rPh sb="0" eb="5">
      <t>センニントリヒキシ</t>
    </rPh>
    <phoneticPr fontId="0"/>
  </si>
  <si>
    <r>
      <rPr>
        <sz val="11"/>
        <color theme="1"/>
        <rFont val="游ゴシック"/>
        <family val="3"/>
      </rPr>
      <t>専任取引士</t>
    </r>
    <r>
      <rPr>
        <sz val="11"/>
        <color theme="1"/>
        <rFont val="游ゴシック"/>
        <family val="3"/>
        <charset val="128"/>
      </rPr>
      <t>99</t>
    </r>
    <r>
      <rPr>
        <sz val="11"/>
        <color theme="1"/>
        <rFont val="ＭＳ Ｐゴシック"/>
        <family val="2"/>
        <charset val="128"/>
        <scheme val="minor"/>
      </rPr>
      <t/>
    </r>
    <rPh sb="0" eb="5">
      <t>センニントリヒキシ</t>
    </rPh>
    <phoneticPr fontId="0"/>
  </si>
  <si>
    <t>専任取引士100</t>
    <rPh sb="0" eb="5">
      <t>センニントリヒキシ</t>
    </rPh>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</si>
  <si>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8"/>
  </si>
  <si>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8"/>
  </si>
  <si>
    <r>
      <t>　　　　　</t>
    </r>
    <r>
      <rPr>
        <sz val="9.5"/>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8"/>
  </si>
  <si>
    <t>レインズは公益社団法人近畿圏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8"/>
  </si>
  <si>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Ph sb="93" eb="94">
      <t>クダ</t>
    </rPh>
    <phoneticPr fontId="8"/>
  </si>
  <si>
    <t>誓　約　書</t>
    <rPh sb="0" eb="1">
      <t>チカイ</t>
    </rPh>
    <rPh sb="2" eb="3">
      <t>ヤク</t>
    </rPh>
    <rPh sb="4" eb="5">
      <t>ショ</t>
    </rPh>
    <phoneticPr fontId="8"/>
  </si>
  <si>
    <t>月</t>
    <rPh sb="0" eb="1">
      <t>ガツ</t>
    </rPh>
    <phoneticPr fontId="8"/>
  </si>
  <si>
    <t>公益社団法人</t>
    <rPh sb="0" eb="2">
      <t>コウエキ</t>
    </rPh>
    <rPh sb="2" eb="4">
      <t>シャダン</t>
    </rPh>
    <rPh sb="4" eb="6">
      <t>ホウジン</t>
    </rPh>
    <phoneticPr fontId="8"/>
  </si>
  <si>
    <t>全日本不動産協会</t>
    <rPh sb="0" eb="3">
      <t>ゼンニホン</t>
    </rPh>
    <rPh sb="3" eb="6">
      <t>フドウサン</t>
    </rPh>
    <rPh sb="6" eb="8">
      <t>キョウカイ</t>
    </rPh>
    <phoneticPr fontId="8"/>
  </si>
  <si>
    <t>不動産保証協会</t>
    <rPh sb="0" eb="3">
      <t>フドウサン</t>
    </rPh>
    <rPh sb="3" eb="5">
      <t>ホショウ</t>
    </rPh>
    <rPh sb="5" eb="7">
      <t>キョウカイ</t>
    </rPh>
    <phoneticPr fontId="8"/>
  </si>
  <si>
    <t>御中</t>
    <rPh sb="0" eb="2">
      <t>オンチュウ</t>
    </rPh>
    <phoneticPr fontId="113"/>
  </si>
  <si>
    <t>一般社団法人</t>
    <rPh sb="0" eb="6">
      <t>イッパンシャダンホウジン</t>
    </rPh>
    <phoneticPr fontId="8"/>
  </si>
  <si>
    <t>全国不動産協会</t>
    <rPh sb="0" eb="7">
      <t>ゼンコクフドウサンキョウカイ</t>
    </rPh>
    <phoneticPr fontId="8"/>
  </si>
  <si>
    <t>所在地</t>
    <rPh sb="0" eb="3">
      <t>ショザイチ</t>
    </rPh>
    <phoneticPr fontId="8"/>
  </si>
  <si>
    <t>商号</t>
    <rPh sb="0" eb="2">
      <t>ショウゴウ</t>
    </rPh>
    <phoneticPr fontId="8"/>
  </si>
  <si>
    <t>代表者</t>
    <rPh sb="0" eb="3">
      <t>ダイヒョウシャ</t>
    </rPh>
    <phoneticPr fontId="8"/>
  </si>
  <si>
    <t>㊞</t>
  </si>
  <si>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8"/>
  </si>
  <si>
    <t>に、入会審査の結果に対し一切の異議を申し立てないことを誓約いたします。</t>
    <rPh sb="18" eb="19">
      <t>モウ</t>
    </rPh>
    <rPh sb="20" eb="21">
      <t>タ</t>
    </rPh>
    <phoneticPr fontId="8"/>
  </si>
  <si>
    <t>　また、入会が許可され貴協会の正会員となった場合、下記事項を遵守することを誓約</t>
    <rPh sb="11" eb="14">
      <t>キキョウカイ</t>
    </rPh>
    <rPh sb="22" eb="24">
      <t>バアイ</t>
    </rPh>
    <phoneticPr fontId="8"/>
  </si>
  <si>
    <t>いたします。</t>
    <phoneticPr fontId="8"/>
  </si>
  <si>
    <t>記</t>
    <rPh sb="0" eb="1">
      <t>キ</t>
    </rPh>
    <phoneticPr fontId="8"/>
  </si>
  <si>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8"/>
  </si>
  <si>
    <t>　規則及び関連諸規程の定めを遵守し、会員としての品位を保持すること</t>
    <rPh sb="18" eb="20">
      <t>カイイン</t>
    </rPh>
    <rPh sb="24" eb="26">
      <t>ヒンイ</t>
    </rPh>
    <rPh sb="27" eb="29">
      <t>ホジ</t>
    </rPh>
    <phoneticPr fontId="113"/>
  </si>
  <si>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8"/>
  </si>
  <si>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8"/>
  </si>
  <si>
    <t>　常に正確な知識の習得に務めること</t>
    <rPh sb="1" eb="2">
      <t>ツネ</t>
    </rPh>
    <phoneticPr fontId="113"/>
  </si>
  <si>
    <t>3． 従たる事務所については、従たる事務所を管轄する地方本部の規程に従うこと</t>
    <rPh sb="22" eb="24">
      <t>カンカツ</t>
    </rPh>
    <phoneticPr fontId="8"/>
  </si>
  <si>
    <t>4． 重要な役員等の変更又は従たる事務所の設置、その他所属本部長が必要と認めるとき</t>
    <rPh sb="8" eb="9">
      <t>トウ</t>
    </rPh>
    <rPh sb="26" eb="27">
      <t>タ</t>
    </rPh>
    <rPh sb="27" eb="29">
      <t>ショゾク</t>
    </rPh>
    <rPh sb="31" eb="32">
      <t>チョウ</t>
    </rPh>
    <phoneticPr fontId="8"/>
  </si>
  <si>
    <t>　は、事務所の立入調査を含めた再審査を受けること</t>
    <rPh sb="3" eb="6">
      <t>ジムショ</t>
    </rPh>
    <rPh sb="7" eb="9">
      <t>タチイリ</t>
    </rPh>
    <rPh sb="9" eb="11">
      <t>チョウサ</t>
    </rPh>
    <rPh sb="12" eb="13">
      <t>フク</t>
    </rPh>
    <phoneticPr fontId="113"/>
  </si>
  <si>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8"/>
  </si>
  <si>
    <t>　ことに同意すること</t>
    <phoneticPr fontId="8"/>
  </si>
  <si>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8"/>
  </si>
  <si>
    <t>　たないこと</t>
    <phoneticPr fontId="113"/>
  </si>
  <si>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8"/>
  </si>
  <si>
    <t>以上</t>
    <rPh sb="0" eb="2">
      <t>イジョウ</t>
    </rPh>
    <phoneticPr fontId="1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</si>
</sst>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11"/>
      <color theme="0"/>
      <name val="ＭＳ 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b/>
      <sz val="9"/>
      <name val="ＭＳ 明朝"/>
      <family val="1"/>
      <charset val="128"/>
    </font>
    <font>
      <sz val="11"/>
      <color theme="1"/>
      <name val="ＭＳ Ｐゴシック"/>
      <family val="2"/>
      <scheme val="minor"/>
    </font>
    <font>
      <sz val="11"/>
      <color theme="1"/>
      <name val="游ゴシック"/>
      <family val="3"/>
    </font>
    <font>
      <sz val="9"/>
      <color theme="1"/>
      <name val="ＭＳ 明朝"/>
      <family val="1"/>
    </font>
    <font>
      <sz val="8"/>
      <color theme="1"/>
      <name val="ＭＳ 明朝"/>
      <family val="1"/>
    </font>
    <font>
      <b/>
      <sz val="18"/>
      <color indexed="8"/>
      <name val="ＭＳ 明朝"/>
      <family val="1"/>
    </font>
    <font>
      <sz val="14"/>
      <color indexed="8"/>
      <name val="ＭＳ 明朝"/>
      <family val="1"/>
    </font>
    <font>
      <sz val="11"/>
      <color theme="1"/>
      <name val="ＭＳ 明朝"/>
      <family val="1"/>
    </font>
    <font>
      <sz val="11"/>
      <color theme="1"/>
      <name val="ＭＳ ゴシック"/>
      <family val="3"/>
    </font>
    <font>
      <sz val="11"/>
      <color rgb="FF000000"/>
      <name val="ＭＳ ゴシック"/>
      <family val="3"/>
    </font>
    <font>
      <sz val="10"/>
      <color theme="0"/>
      <name val="ＭＳ 明朝"/>
      <family val="1"/>
    </font>
    <font>
      <sz val="9"/>
      <color indexed="8"/>
      <name val="ＭＳ 明朝"/>
      <family val="1"/>
    </font>
    <font>
      <sz val="10.5"/>
      <color theme="1"/>
      <name val="ＭＳ 明朝"/>
      <family val="1"/>
    </font>
    <font>
      <sz val="10"/>
      <color theme="1"/>
      <name val="ＭＳ 明朝"/>
      <family val="1"/>
    </font>
    <font>
      <sz val="8"/>
      <color rgb="FF000000"/>
      <name val="ＭＳ 明朝"/>
      <family val="1"/>
    </font>
    <font>
      <sz val="9"/>
      <color rgb="FF000000"/>
      <name val="ＭＳ 明朝"/>
      <family val="1"/>
    </font>
    <font>
      <sz val="22"/>
      <color rgb="FF000000"/>
      <name val="ＭＳ 明朝"/>
      <family val="1"/>
    </font>
    <font>
      <sz val="11"/>
      <color rgb="FF000000"/>
      <name val="ＭＳ 明朝"/>
      <family val="1"/>
    </font>
    <font>
      <sz val="10"/>
      <color rgb="FF000000"/>
      <name val="ＭＳ 明朝"/>
      <family val="1"/>
    </font>
    <font>
      <sz val="7"/>
      <color rgb="FF000000"/>
      <name val="ＭＳ 明朝"/>
      <family val="1"/>
    </font>
    <font>
      <u/>
      <sz val="9"/>
      <color rgb="FF000000"/>
      <name val="ＭＳ 明朝"/>
      <family val="1"/>
    </font>
    <font>
      <b/>
      <sz val="9"/>
      <color rgb="FF000000"/>
      <name val="ＭＳ 明朝"/>
      <family val="1"/>
    </font>
    <font>
      <sz val="20"/>
      <color rgb="FF000000"/>
      <name val="ＭＳ 明朝"/>
      <family val="1"/>
    </font>
    <font>
      <sz val="12"/>
      <color rgb="FF000000"/>
      <name val="ＭＳ 明朝"/>
      <family val="1"/>
    </font>
    <font>
      <b/>
      <sz val="14"/>
      <color rgb="FF000000"/>
      <name val="ＭＳ 明朝"/>
      <family val="1"/>
    </font>
    <font>
      <sz val="14"/>
      <color rgb="FF000000"/>
      <name val="ＭＳ 明朝"/>
      <family val="1"/>
    </font>
    <font>
      <sz val="2"/>
      <color rgb="FF000000"/>
      <name val="ＭＳ 明朝"/>
      <family val="1"/>
    </font>
    <font>
      <sz val="10"/>
      <color rgb="FF000000"/>
      <name val="ＭＳ ゴシック"/>
      <family val="3"/>
    </font>
    <font>
      <sz val="11"/>
      <color rgb="FF000000"/>
      <name val="ＭＳ Ｐゴシック"/>
      <family val="3"/>
    </font>
    <font>
      <b/>
      <sz val="22"/>
      <color indexed="8"/>
      <name val="ＭＳ 明朝"/>
      <family val="1"/>
    </font>
    <font>
      <sz val="12"/>
      <color theme="1"/>
      <name val="ＭＳ 明朝"/>
      <family val="1"/>
    </font>
    <font>
      <b/>
      <sz val="20"/>
      <color indexed="8"/>
      <name val="ＭＳ 明朝"/>
      <family val="1"/>
    </font>
    <font>
      <sz val="6"/>
      <color indexed="8"/>
      <name val="ＭＳ 明朝"/>
      <family val="1"/>
    </font>
    <font>
      <sz val="8"/>
      <color rgb="FF000000"/>
      <name val="HG創英角ｺﾞｼｯｸUB"/>
      <family val="3"/>
    </font>
    <font>
      <sz val="11"/>
      <color indexed="10"/>
      <name val="ＭＳ 明朝"/>
      <family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16"/>
      <name val="メイリオ"/>
      <family val="3"/>
      <charset val="128"/>
    </font>
    <font>
      <sz val="9.5"/>
      <name val="メイリオ"/>
      <family val="3"/>
      <charset val="128"/>
    </font>
    <font>
      <sz val="18"/>
      <name val="ＭＳ 明朝"/>
      <family val="1"/>
      <charset val="128"/>
    </font>
    <font>
      <sz val="12"/>
      <color theme="1"/>
      <name val="ＭＳ ゴシック"/>
      <family val="3"/>
      <charset val="128"/>
    </font>
    <font>
      <sz val="6"/>
      <name val="ＭＳ Ｐゴシック"/>
      <family val="2"/>
      <charset val="128"/>
      <scheme val="minor"/>
    </font>
    <font>
      <sz val="10"/>
      <color indexed="81"/>
      <name val="ＭＳ 明朝"/>
      <family val="1"/>
      <charset val="128"/>
    </font>
  </fonts>
  <fills count="9">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s>
  <borders count="172">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style="double">
        <color indexed="23"/>
      </top>
      <bottom/>
      <diagonal/>
    </border>
    <border>
      <left/>
      <right/>
      <top/>
      <bottom style="double">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thin">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23"/>
      </left>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top style="thin">
        <color auto="1"/>
      </top>
      <bottom/>
      <diagonal/>
    </border>
    <border>
      <left/>
      <right style="hair">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right style="thin">
        <color indexed="23"/>
      </right>
      <top/>
      <bottom style="thin">
        <color theme="0" tint="-0.499984740745262"/>
      </bottom>
      <diagonal/>
    </border>
  </borders>
  <cellStyleXfs count="15">
    <xf numFmtId="0" fontId="0" fillId="0" borderId="0">
      <alignment vertical="center"/>
    </xf>
    <xf numFmtId="0" fontId="10" fillId="0" borderId="0">
      <alignment vertical="center"/>
    </xf>
    <xf numFmtId="0" fontId="10" fillId="0" borderId="0">
      <alignment vertical="center"/>
    </xf>
    <xf numFmtId="0" fontId="37"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7" fillId="0" borderId="0">
      <alignment vertical="center"/>
    </xf>
    <xf numFmtId="0" fontId="62" fillId="0" borderId="0"/>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1112">
    <xf numFmtId="0" fontId="0" fillId="0" borderId="0" xfId="0">
      <alignment vertical="center"/>
    </xf>
    <xf numFmtId="0" fontId="18" fillId="0" borderId="0" xfId="0" applyFont="1" applyAlignment="1">
      <alignment vertical="center" shrinkToFit="1"/>
    </xf>
    <xf numFmtId="0" fontId="0" fillId="0" borderId="0" xfId="0" applyAlignment="1">
      <alignment vertical="center" shrinkToFit="1"/>
    </xf>
    <xf numFmtId="0" fontId="16" fillId="0" borderId="14" xfId="2" applyFont="1" applyBorder="1" applyAlignment="1">
      <alignment horizontal="left" vertical="center"/>
    </xf>
    <xf numFmtId="0" fontId="16" fillId="0" borderId="13" xfId="2" applyFont="1" applyBorder="1" applyAlignment="1">
      <alignment horizontal="left" vertical="center"/>
    </xf>
    <xf numFmtId="0" fontId="16" fillId="0" borderId="12" xfId="2" applyFont="1" applyBorder="1" applyAlignment="1">
      <alignment horizontal="left" vertical="center"/>
    </xf>
    <xf numFmtId="0" fontId="17" fillId="0" borderId="0" xfId="2" applyFont="1" applyAlignment="1">
      <alignment horizontal="center" vertical="center"/>
    </xf>
    <xf numFmtId="0" fontId="12" fillId="0" borderId="0" xfId="2" applyFont="1" applyAlignment="1">
      <alignment horizontal="center" vertical="center"/>
    </xf>
    <xf numFmtId="0" fontId="24" fillId="0" borderId="11" xfId="2" applyFont="1" applyBorder="1" applyAlignment="1">
      <alignment horizontal="center" vertical="center"/>
    </xf>
    <xf numFmtId="0" fontId="24" fillId="0" borderId="0" xfId="2" applyFont="1" applyAlignment="1">
      <alignment horizontal="center" vertical="center"/>
    </xf>
    <xf numFmtId="0" fontId="24" fillId="0" borderId="10" xfId="2" applyFont="1" applyBorder="1" applyAlignment="1">
      <alignment horizontal="center" vertical="center"/>
    </xf>
    <xf numFmtId="0" fontId="18" fillId="0" borderId="0" xfId="2" applyFont="1" applyAlignment="1">
      <alignment horizontal="right" vertical="center"/>
    </xf>
    <xf numFmtId="0" fontId="18" fillId="0" borderId="0" xfId="0" applyFont="1">
      <alignment vertical="center"/>
    </xf>
    <xf numFmtId="0" fontId="14" fillId="0" borderId="0" xfId="2" applyFont="1" applyAlignment="1">
      <alignment horizontal="left" vertical="center"/>
    </xf>
    <xf numFmtId="0" fontId="29" fillId="0" borderId="0" xfId="2" applyFont="1">
      <alignment vertical="center"/>
    </xf>
    <xf numFmtId="0" fontId="14" fillId="0" borderId="0" xfId="2" applyFont="1">
      <alignment vertical="center"/>
    </xf>
    <xf numFmtId="179" fontId="28" fillId="0" borderId="0" xfId="2" applyNumberFormat="1"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left" vertical="center" wrapText="1"/>
    </xf>
    <xf numFmtId="0" fontId="18" fillId="0" borderId="0" xfId="2" applyFont="1" applyAlignment="1">
      <alignment horizontal="right" vertical="center" wrapText="1"/>
    </xf>
    <xf numFmtId="0" fontId="18" fillId="0" borderId="0" xfId="2" applyFont="1" applyAlignment="1">
      <alignment horizontal="center" vertical="center" wrapText="1"/>
    </xf>
    <xf numFmtId="0" fontId="18" fillId="0" borderId="0" xfId="2" applyFont="1" applyAlignment="1">
      <alignment horizontal="left" vertical="top" wrapText="1"/>
    </xf>
    <xf numFmtId="0" fontId="27" fillId="0" borderId="0" xfId="2" applyFont="1" applyAlignment="1">
      <alignment horizontal="center" vertical="center"/>
    </xf>
    <xf numFmtId="0" fontId="58" fillId="0" borderId="0" xfId="0" applyFont="1" applyAlignment="1">
      <alignment horizontal="center" vertical="center" shrinkToFit="1"/>
    </xf>
    <xf numFmtId="0" fontId="0" fillId="0" borderId="0" xfId="0" applyAlignment="1">
      <alignment horizontal="center"/>
    </xf>
    <xf numFmtId="0" fontId="0" fillId="0" borderId="9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9" fillId="0" borderId="0" xfId="0" applyFont="1" applyAlignment="1">
      <alignment horizontal="left" vertical="center"/>
    </xf>
    <xf numFmtId="0" fontId="16" fillId="0" borderId="0" xfId="2" applyFont="1">
      <alignment vertical="center"/>
    </xf>
    <xf numFmtId="0" fontId="14" fillId="3" borderId="87" xfId="0" applyFont="1" applyFill="1" applyBorder="1" applyAlignment="1">
      <alignment horizontal="distributed" vertical="center" wrapText="1"/>
    </xf>
    <xf numFmtId="49" fontId="18" fillId="0" borderId="86" xfId="0" applyNumberFormat="1" applyFont="1" applyBorder="1" applyAlignment="1" applyProtection="1">
      <alignment horizontal="center" vertical="center"/>
      <protection locked="0"/>
    </xf>
    <xf numFmtId="0" fontId="16" fillId="0" borderId="0" xfId="2" applyFont="1" applyAlignment="1">
      <alignment horizontal="distributed" vertical="center"/>
    </xf>
    <xf numFmtId="0" fontId="23" fillId="0" borderId="87" xfId="0" applyFont="1" applyBorder="1" applyAlignment="1">
      <alignment horizontal="center" vertical="center"/>
    </xf>
    <xf numFmtId="0" fontId="23" fillId="0" borderId="0" xfId="1" applyFont="1" applyAlignment="1">
      <alignment horizontal="center" vertical="center"/>
    </xf>
    <xf numFmtId="0" fontId="18" fillId="0" borderId="0" xfId="0" applyFont="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23" fillId="0" borderId="88"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0" xfId="2" applyFont="1">
      <alignment vertical="center"/>
    </xf>
    <xf numFmtId="0" fontId="18" fillId="0" borderId="0" xfId="2" applyFont="1" applyAlignment="1">
      <alignment horizontal="left" vertical="center"/>
    </xf>
    <xf numFmtId="0" fontId="10" fillId="0" borderId="0" xfId="2">
      <alignment vertical="center"/>
    </xf>
    <xf numFmtId="0" fontId="16" fillId="0" borderId="0" xfId="2" applyFont="1" applyAlignment="1">
      <alignment horizontal="center" vertical="center"/>
    </xf>
    <xf numFmtId="0" fontId="14" fillId="0" borderId="0" xfId="2" applyFont="1" applyAlignment="1">
      <alignment horizontal="center" vertical="center"/>
    </xf>
    <xf numFmtId="0" fontId="40" fillId="0" borderId="0" xfId="0" applyFont="1" applyAlignment="1">
      <alignment horizontal="center" vertical="center"/>
    </xf>
    <xf numFmtId="0" fontId="40" fillId="0" borderId="0" xfId="0" applyFont="1" applyAlignment="1">
      <alignment vertical="center" shrinkToFit="1"/>
    </xf>
    <xf numFmtId="0" fontId="39" fillId="0" borderId="0" xfId="0" applyFont="1" applyAlignment="1">
      <alignment horizontal="center" vertical="center" shrinkToFit="1"/>
    </xf>
    <xf numFmtId="0" fontId="39" fillId="0" borderId="2" xfId="0" applyFont="1" applyBorder="1" applyAlignment="1">
      <alignment vertical="center" shrinkToFit="1"/>
    </xf>
    <xf numFmtId="0" fontId="40" fillId="0" borderId="0" xfId="0" applyFont="1">
      <alignment vertical="center"/>
    </xf>
    <xf numFmtId="0" fontId="41" fillId="0" borderId="0" xfId="0" applyFont="1">
      <alignment vertical="center"/>
    </xf>
    <xf numFmtId="0" fontId="12" fillId="0" borderId="0" xfId="0" applyFont="1">
      <alignment vertical="center"/>
    </xf>
    <xf numFmtId="0" fontId="42" fillId="0" borderId="0" xfId="0" applyFont="1">
      <alignment vertical="center"/>
    </xf>
    <xf numFmtId="177" fontId="40" fillId="0" borderId="0" xfId="2" applyNumberFormat="1" applyFont="1">
      <alignment vertical="center"/>
    </xf>
    <xf numFmtId="49" fontId="40" fillId="0" borderId="0" xfId="0" applyNumberFormat="1" applyFont="1" applyAlignment="1">
      <alignment vertical="top"/>
    </xf>
    <xf numFmtId="0" fontId="18" fillId="0" borderId="0" xfId="2" applyFont="1" applyAlignment="1">
      <alignment vertical="top" wrapText="1"/>
    </xf>
    <xf numFmtId="0" fontId="18" fillId="0" borderId="0" xfId="2" applyFont="1" applyAlignment="1">
      <alignment vertical="center" wrapText="1"/>
    </xf>
    <xf numFmtId="0" fontId="43" fillId="0" borderId="0" xfId="2" applyFont="1" applyAlignment="1">
      <alignment horizontal="right" vertical="center"/>
    </xf>
    <xf numFmtId="0" fontId="40" fillId="0" borderId="0" xfId="2" applyFont="1" applyAlignment="1">
      <alignment horizontal="right" vertical="center"/>
    </xf>
    <xf numFmtId="180" fontId="12" fillId="0" borderId="0" xfId="0" applyNumberFormat="1" applyFont="1">
      <alignment vertical="center"/>
    </xf>
    <xf numFmtId="180" fontId="41" fillId="0" borderId="0" xfId="0" applyNumberFormat="1" applyFont="1">
      <alignment vertical="center"/>
    </xf>
    <xf numFmtId="49" fontId="40" fillId="0" borderId="0" xfId="0" applyNumberFormat="1" applyFont="1" applyAlignment="1">
      <alignment vertical="center" shrinkToFit="1"/>
    </xf>
    <xf numFmtId="49" fontId="18" fillId="0" borderId="0" xfId="2" applyNumberFormat="1" applyFont="1">
      <alignment vertical="center"/>
    </xf>
    <xf numFmtId="0" fontId="29" fillId="0" borderId="0" xfId="2" applyFont="1" applyAlignment="1">
      <alignment vertical="center" wrapText="1"/>
    </xf>
    <xf numFmtId="0" fontId="14" fillId="3" borderId="84" xfId="0" applyFont="1" applyFill="1" applyBorder="1" applyAlignment="1">
      <alignment horizontal="distributed" vertical="center" wrapText="1"/>
    </xf>
    <xf numFmtId="0" fontId="23" fillId="3" borderId="85" xfId="0" applyFont="1" applyFill="1" applyBorder="1" applyAlignment="1">
      <alignment vertical="center" wrapText="1"/>
    </xf>
    <xf numFmtId="0" fontId="23" fillId="3" borderId="88" xfId="0" applyFont="1" applyFill="1" applyBorder="1" applyAlignment="1">
      <alignment vertical="center" wrapText="1"/>
    </xf>
    <xf numFmtId="49" fontId="14" fillId="0" borderId="87"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23" fillId="3" borderId="89" xfId="0" applyFont="1" applyFill="1" applyBorder="1" applyAlignment="1">
      <alignment vertical="center" wrapText="1"/>
    </xf>
    <xf numFmtId="0" fontId="23" fillId="3" borderId="84" xfId="0" applyFont="1" applyFill="1" applyBorder="1" applyAlignment="1">
      <alignment horizontal="center" vertical="center"/>
    </xf>
    <xf numFmtId="0" fontId="23" fillId="3" borderId="86" xfId="0" applyFont="1" applyFill="1" applyBorder="1" applyAlignment="1">
      <alignment horizontal="center" vertical="center"/>
    </xf>
    <xf numFmtId="0" fontId="23" fillId="3" borderId="87" xfId="0" applyFont="1" applyFill="1" applyBorder="1" applyAlignment="1">
      <alignment horizontal="center" vertical="center"/>
    </xf>
    <xf numFmtId="0" fontId="23" fillId="3" borderId="0" xfId="0" applyFont="1" applyFill="1" applyAlignment="1">
      <alignment horizontal="center" vertical="center"/>
    </xf>
    <xf numFmtId="0" fontId="14" fillId="3" borderId="87" xfId="0" applyFont="1" applyFill="1" applyBorder="1" applyAlignment="1" applyProtection="1">
      <alignment vertical="top" wrapText="1" shrinkToFit="1"/>
      <protection locked="0"/>
    </xf>
    <xf numFmtId="0" fontId="14" fillId="3" borderId="0" xfId="0" applyFont="1" applyFill="1" applyAlignment="1" applyProtection="1">
      <alignment vertical="top" wrapText="1" shrinkToFit="1"/>
      <protection locked="0"/>
    </xf>
    <xf numFmtId="0" fontId="14" fillId="3" borderId="88" xfId="0" applyFont="1" applyFill="1" applyBorder="1" applyAlignment="1" applyProtection="1">
      <alignment vertical="top" wrapText="1" shrinkToFit="1"/>
      <protection locked="0"/>
    </xf>
    <xf numFmtId="0" fontId="23" fillId="3" borderId="90" xfId="0" applyFont="1" applyFill="1" applyBorder="1" applyAlignment="1">
      <alignment horizontal="center" vertical="center"/>
    </xf>
    <xf numFmtId="0" fontId="23" fillId="3" borderId="91" xfId="0" applyFont="1" applyFill="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178" fontId="12" fillId="0" borderId="10" xfId="2" applyNumberFormat="1" applyFont="1" applyBorder="1">
      <alignment vertical="center"/>
    </xf>
    <xf numFmtId="178" fontId="12" fillId="0" borderId="0" xfId="2" applyNumberFormat="1" applyFont="1">
      <alignment vertical="center"/>
    </xf>
    <xf numFmtId="178" fontId="12" fillId="0" borderId="11" xfId="2" applyNumberFormat="1" applyFont="1" applyBorder="1">
      <alignment vertical="center"/>
    </xf>
    <xf numFmtId="178" fontId="16" fillId="0" borderId="15" xfId="2" applyNumberFormat="1" applyFont="1" applyBorder="1">
      <alignment vertical="center"/>
    </xf>
    <xf numFmtId="49" fontId="16" fillId="0" borderId="0" xfId="2" applyNumberFormat="1" applyFont="1" applyAlignment="1">
      <alignment horizontal="center" vertical="center"/>
    </xf>
    <xf numFmtId="0" fontId="15" fillId="0" borderId="16" xfId="2" applyFont="1" applyBorder="1" applyAlignment="1">
      <alignment horizontal="left" vertical="center" shrinkToFit="1"/>
    </xf>
    <xf numFmtId="0" fontId="16" fillId="0" borderId="15" xfId="2" applyFont="1" applyBorder="1">
      <alignment vertical="center"/>
    </xf>
    <xf numFmtId="0" fontId="15" fillId="0" borderId="16" xfId="2" applyFont="1" applyBorder="1" applyAlignment="1">
      <alignment horizontal="left" vertical="center"/>
    </xf>
    <xf numFmtId="0" fontId="16" fillId="0" borderId="17" xfId="2" applyFont="1" applyBorder="1">
      <alignment vertical="center"/>
    </xf>
    <xf numFmtId="0" fontId="16" fillId="0" borderId="18" xfId="2" applyFont="1" applyBorder="1">
      <alignment vertical="center"/>
    </xf>
    <xf numFmtId="0" fontId="16" fillId="0" borderId="18" xfId="2" applyFont="1" applyBorder="1" applyAlignment="1">
      <alignment horizontal="distributed" vertical="center"/>
    </xf>
    <xf numFmtId="0" fontId="15" fillId="0" borderId="19" xfId="2" applyFont="1" applyBorder="1" applyAlignment="1">
      <alignment horizontal="left" vertical="center"/>
    </xf>
    <xf numFmtId="0" fontId="27" fillId="0" borderId="0" xfId="2" applyFont="1">
      <alignment vertical="center"/>
    </xf>
    <xf numFmtId="0" fontId="14" fillId="0" borderId="0" xfId="2" applyFont="1" applyAlignment="1">
      <alignment vertical="top" wrapText="1"/>
    </xf>
    <xf numFmtId="0" fontId="29" fillId="0" borderId="0" xfId="2" applyFont="1" applyAlignment="1">
      <alignment vertical="top" wrapText="1"/>
    </xf>
    <xf numFmtId="49" fontId="14" fillId="0" borderId="0" xfId="2" applyNumberFormat="1" applyFont="1" applyAlignment="1">
      <alignment vertical="top" wrapText="1"/>
    </xf>
    <xf numFmtId="0" fontId="29" fillId="0" borderId="0" xfId="2" applyFont="1" applyAlignment="1">
      <alignment vertical="center" shrinkToFit="1"/>
    </xf>
    <xf numFmtId="0" fontId="17" fillId="0" borderId="0" xfId="2" applyFont="1" applyAlignment="1">
      <alignment vertical="center" shrinkToFit="1"/>
    </xf>
    <xf numFmtId="0" fontId="17" fillId="0" borderId="0" xfId="2" applyFont="1">
      <alignment vertical="center"/>
    </xf>
    <xf numFmtId="0" fontId="14" fillId="0" borderId="87" xfId="0" applyFont="1" applyBorder="1">
      <alignment vertical="center"/>
    </xf>
    <xf numFmtId="0" fontId="56" fillId="0" borderId="0" xfId="2" applyFont="1">
      <alignment vertical="center"/>
    </xf>
    <xf numFmtId="0" fontId="57" fillId="0" borderId="0" xfId="0" applyFont="1">
      <alignment vertical="center"/>
    </xf>
    <xf numFmtId="0" fontId="52" fillId="0" borderId="0" xfId="0" applyFont="1">
      <alignment vertical="center"/>
    </xf>
    <xf numFmtId="0" fontId="18" fillId="0" borderId="0" xfId="0" applyFont="1" applyProtection="1">
      <alignment vertical="center"/>
      <protection locked="0"/>
    </xf>
    <xf numFmtId="0" fontId="14" fillId="3" borderId="90" xfId="0" applyFont="1" applyFill="1" applyBorder="1" applyAlignment="1" applyProtection="1">
      <alignment vertical="top" wrapText="1" shrinkToFit="1"/>
      <protection locked="0"/>
    </xf>
    <xf numFmtId="0" fontId="14" fillId="3" borderId="91" xfId="0" applyFont="1" applyFill="1" applyBorder="1" applyAlignment="1" applyProtection="1">
      <alignment vertical="top" wrapText="1" shrinkToFit="1"/>
      <protection locked="0"/>
    </xf>
    <xf numFmtId="0" fontId="14" fillId="3" borderId="89" xfId="0" applyFont="1" applyFill="1" applyBorder="1" applyAlignment="1" applyProtection="1">
      <alignment vertical="top" wrapText="1" shrinkToFit="1"/>
      <protection locked="0"/>
    </xf>
    <xf numFmtId="0" fontId="60" fillId="0" borderId="0" xfId="0" applyFont="1">
      <alignment vertical="center"/>
    </xf>
    <xf numFmtId="0" fontId="59" fillId="0" borderId="0" xfId="0" applyFont="1">
      <alignment vertical="center"/>
    </xf>
    <xf numFmtId="0" fontId="0" fillId="0" borderId="93" xfId="0" applyBorder="1">
      <alignment vertical="center"/>
    </xf>
    <xf numFmtId="0" fontId="58" fillId="0" borderId="0" xfId="0" applyFont="1">
      <alignment vertical="center"/>
    </xf>
    <xf numFmtId="0" fontId="0" fillId="0" borderId="93" xfId="0" applyBorder="1" applyAlignment="1">
      <alignment horizontal="center" vertical="top"/>
    </xf>
    <xf numFmtId="0" fontId="40" fillId="0" borderId="23" xfId="0" applyFont="1" applyBorder="1">
      <alignment vertical="center"/>
    </xf>
    <xf numFmtId="0" fontId="14" fillId="0" borderId="0" xfId="0" applyFont="1" applyAlignment="1">
      <alignment vertical="center" wrapText="1"/>
    </xf>
    <xf numFmtId="0" fontId="55" fillId="0" borderId="0" xfId="8" applyFont="1" applyAlignment="1">
      <alignment vertical="top"/>
    </xf>
    <xf numFmtId="0" fontId="55" fillId="0" borderId="111" xfId="0" applyFont="1" applyBorder="1" applyAlignment="1">
      <alignment vertical="top"/>
    </xf>
    <xf numFmtId="14" fontId="55" fillId="0" borderId="111" xfId="0" applyNumberFormat="1" applyFont="1" applyBorder="1" applyAlignment="1">
      <alignment vertical="top"/>
    </xf>
    <xf numFmtId="0" fontId="55" fillId="8" borderId="114" xfId="0" applyFont="1" applyFill="1" applyBorder="1" applyAlignment="1">
      <alignment vertical="top"/>
    </xf>
    <xf numFmtId="0" fontId="55" fillId="0" borderId="111" xfId="0" applyFont="1" applyBorder="1" applyAlignment="1">
      <alignment vertical="top" shrinkToFit="1"/>
    </xf>
    <xf numFmtId="14" fontId="55" fillId="0" borderId="111" xfId="0" applyNumberFormat="1" applyFont="1" applyBorder="1" applyAlignment="1">
      <alignment vertical="top" shrinkToFit="1"/>
    </xf>
    <xf numFmtId="0" fontId="55" fillId="0" borderId="111" xfId="0" applyFont="1" applyBorder="1" applyAlignment="1">
      <alignment vertical="top" wrapText="1"/>
    </xf>
    <xf numFmtId="14" fontId="55" fillId="0" borderId="111" xfId="0" applyNumberFormat="1" applyFont="1" applyBorder="1" applyAlignment="1">
      <alignment vertical="top" wrapText="1"/>
    </xf>
    <xf numFmtId="0" fontId="55" fillId="8" borderId="112" xfId="0" applyFont="1" applyFill="1" applyBorder="1" applyAlignment="1">
      <alignment vertical="top"/>
    </xf>
    <xf numFmtId="0" fontId="55" fillId="8" borderId="113" xfId="0" applyFont="1" applyFill="1" applyBorder="1" applyAlignment="1">
      <alignment vertical="top"/>
    </xf>
    <xf numFmtId="0" fontId="55" fillId="8" borderId="117" xfId="0" applyFont="1" applyFill="1" applyBorder="1" applyAlignment="1">
      <alignment vertical="top"/>
    </xf>
    <xf numFmtId="0" fontId="55" fillId="8" borderId="115" xfId="0" applyFont="1" applyFill="1" applyBorder="1" applyAlignment="1">
      <alignment vertical="top"/>
    </xf>
    <xf numFmtId="0" fontId="55" fillId="8" borderId="111" xfId="0" applyFont="1" applyFill="1" applyBorder="1" applyAlignment="1">
      <alignment vertical="top"/>
    </xf>
    <xf numFmtId="0" fontId="55" fillId="8" borderId="116" xfId="0" applyFont="1" applyFill="1" applyBorder="1" applyAlignment="1">
      <alignment vertical="top"/>
    </xf>
    <xf numFmtId="0" fontId="55" fillId="8" borderId="118" xfId="0" applyFont="1" applyFill="1" applyBorder="1" applyAlignment="1">
      <alignment vertical="top"/>
    </xf>
    <xf numFmtId="0" fontId="63" fillId="8" borderId="111" xfId="0" applyFont="1" applyFill="1" applyBorder="1" applyAlignment="1">
      <alignment vertical="top"/>
    </xf>
    <xf numFmtId="49" fontId="55" fillId="0" borderId="111" xfId="0" applyNumberFormat="1" applyFont="1" applyBorder="1" applyAlignment="1">
      <alignment vertical="top" shrinkToFit="1"/>
    </xf>
    <xf numFmtId="0" fontId="97" fillId="0" borderId="0" xfId="0" applyFont="1">
      <alignment vertical="center"/>
    </xf>
    <xf numFmtId="0" fontId="97" fillId="0" borderId="0" xfId="0" applyFont="1" applyAlignment="1"/>
    <xf numFmtId="0" fontId="98" fillId="0" borderId="0" xfId="0" applyFont="1" applyAlignment="1"/>
    <xf numFmtId="0" fontId="97" fillId="0" borderId="0" xfId="0" applyFont="1" applyAlignment="1">
      <alignment horizontal="center" vertical="center"/>
    </xf>
    <xf numFmtId="0" fontId="99" fillId="0" borderId="0" xfId="0" applyFont="1">
      <alignment vertical="center"/>
    </xf>
    <xf numFmtId="0" fontId="100" fillId="0" borderId="0" xfId="0" applyFont="1" applyAlignment="1">
      <alignment horizontal="center" vertical="center"/>
    </xf>
    <xf numFmtId="177" fontId="100" fillId="0" borderId="0" xfId="0" applyNumberFormat="1" applyFont="1" applyAlignment="1">
      <alignment horizontal="center" vertical="center"/>
    </xf>
    <xf numFmtId="0" fontId="101" fillId="0" borderId="0" xfId="0" applyFont="1" applyAlignment="1">
      <alignment horizontal="center" vertical="center"/>
    </xf>
    <xf numFmtId="0" fontId="97" fillId="0" borderId="0" xfId="0" applyFont="1" applyAlignment="1">
      <alignment vertical="top"/>
    </xf>
    <xf numFmtId="177" fontId="97" fillId="0" borderId="0" xfId="0" applyNumberFormat="1" applyFont="1" applyAlignment="1">
      <alignment horizontal="center"/>
    </xf>
    <xf numFmtId="177" fontId="97" fillId="0" borderId="0" xfId="0" applyNumberFormat="1" applyFont="1" applyAlignment="1"/>
    <xf numFmtId="0" fontId="102" fillId="0" borderId="0" xfId="0" applyFont="1" applyAlignment="1">
      <alignment horizontal="center"/>
    </xf>
    <xf numFmtId="0" fontId="100" fillId="0" borderId="0" xfId="0" applyFont="1">
      <alignment vertical="center"/>
    </xf>
    <xf numFmtId="0" fontId="100" fillId="0" borderId="94" xfId="0" applyFont="1" applyBorder="1">
      <alignment vertical="center"/>
    </xf>
    <xf numFmtId="179" fontId="100" fillId="0" borderId="0" xfId="0" applyNumberFormat="1" applyFont="1" applyAlignment="1">
      <alignment horizontal="center" vertical="center"/>
    </xf>
    <xf numFmtId="0" fontId="105" fillId="0" borderId="126" xfId="0" applyFont="1" applyBorder="1" applyAlignment="1">
      <alignment horizontal="center" vertical="top"/>
    </xf>
    <xf numFmtId="0" fontId="105" fillId="0" borderId="129" xfId="0" applyFont="1" applyBorder="1" applyAlignment="1">
      <alignment horizontal="center" vertical="top"/>
    </xf>
    <xf numFmtId="0" fontId="100" fillId="0" borderId="0" xfId="0" applyFont="1" applyAlignment="1">
      <alignment vertical="top" wrapText="1"/>
    </xf>
    <xf numFmtId="0" fontId="100" fillId="0" borderId="130" xfId="0" applyFont="1" applyBorder="1" applyAlignment="1">
      <alignment vertical="top" wrapText="1"/>
    </xf>
    <xf numFmtId="0" fontId="107" fillId="0" borderId="0" xfId="0" applyFont="1">
      <alignment vertical="center"/>
    </xf>
    <xf numFmtId="0" fontId="108" fillId="0" borderId="0" xfId="0" applyFont="1" applyAlignment="1">
      <alignment horizontal="center" vertical="center"/>
    </xf>
    <xf numFmtId="0" fontId="23" fillId="0" borderId="154" xfId="1" applyFont="1" applyBorder="1" applyAlignment="1">
      <alignment horizontal="center" vertical="center"/>
    </xf>
    <xf numFmtId="0" fontId="23" fillId="0" borderId="163" xfId="0" applyFont="1" applyBorder="1" applyAlignment="1">
      <alignment horizontal="center" vertical="center"/>
    </xf>
    <xf numFmtId="0" fontId="23" fillId="0" borderId="147" xfId="0" applyFont="1" applyBorder="1" applyProtection="1">
      <alignment vertical="center"/>
      <protection locked="0"/>
    </xf>
    <xf numFmtId="0" fontId="23" fillId="0" borderId="155" xfId="0" applyFont="1" applyBorder="1" applyProtection="1">
      <alignment vertical="center"/>
      <protection locked="0"/>
    </xf>
    <xf numFmtId="0" fontId="23" fillId="0" borderId="163" xfId="0" applyFont="1" applyBorder="1">
      <alignment vertical="center"/>
    </xf>
    <xf numFmtId="0" fontId="23" fillId="0" borderId="154" xfId="0" applyFont="1" applyBorder="1">
      <alignment vertical="center"/>
    </xf>
    <xf numFmtId="0" fontId="18" fillId="0" borderId="147" xfId="0" applyFont="1" applyBorder="1" applyProtection="1">
      <alignment vertical="center"/>
      <protection locked="0"/>
    </xf>
    <xf numFmtId="0" fontId="18" fillId="0" borderId="155" xfId="0" applyFont="1" applyBorder="1" applyProtection="1">
      <alignment vertical="center"/>
      <protection locked="0"/>
    </xf>
    <xf numFmtId="0" fontId="18" fillId="0" borderId="145" xfId="0" applyFont="1" applyBorder="1" applyProtection="1">
      <alignment vertical="center"/>
      <protection locked="0"/>
    </xf>
    <xf numFmtId="0" fontId="40" fillId="0" borderId="100" xfId="0" applyFont="1" applyBorder="1">
      <alignment vertical="center"/>
    </xf>
    <xf numFmtId="0" fontId="40" fillId="0" borderId="100" xfId="0" applyFont="1" applyBorder="1" applyAlignment="1">
      <alignment vertical="center" shrinkToFit="1"/>
    </xf>
    <xf numFmtId="0" fontId="100" fillId="0" borderId="164" xfId="0" applyFont="1" applyBorder="1">
      <alignment vertical="center"/>
    </xf>
    <xf numFmtId="0" fontId="100" fillId="0" borderId="95" xfId="0" applyFont="1" applyBorder="1">
      <alignment vertical="center"/>
    </xf>
    <xf numFmtId="0" fontId="100" fillId="0" borderId="135" xfId="0" applyFont="1" applyBorder="1">
      <alignment vertical="center"/>
    </xf>
    <xf numFmtId="0" fontId="97" fillId="0" borderId="135" xfId="0" applyFont="1" applyBorder="1">
      <alignment vertical="center"/>
    </xf>
    <xf numFmtId="0" fontId="104" fillId="0" borderId="169" xfId="0" applyFont="1" applyBorder="1">
      <alignment vertical="center"/>
    </xf>
    <xf numFmtId="0" fontId="104" fillId="0" borderId="135" xfId="0" applyFont="1" applyBorder="1">
      <alignment vertical="center"/>
    </xf>
    <xf numFmtId="0" fontId="104" fillId="0" borderId="170" xfId="0" applyFont="1" applyBorder="1">
      <alignment vertical="center"/>
    </xf>
    <xf numFmtId="0" fontId="27" fillId="0" borderId="0" xfId="1" applyFont="1">
      <alignment vertical="center"/>
    </xf>
    <xf numFmtId="0" fontId="18" fillId="0" borderId="0" xfId="1" applyFont="1">
      <alignment vertical="center"/>
    </xf>
    <xf numFmtId="177" fontId="112" fillId="0" borderId="0" xfId="1" applyNumberFormat="1" applyFont="1">
      <alignment vertical="center"/>
    </xf>
    <xf numFmtId="0" fontId="44" fillId="0" borderId="0" xfId="1" applyFont="1" applyAlignment="1">
      <alignment horizontal="center" vertical="center"/>
    </xf>
    <xf numFmtId="177" fontId="24" fillId="0" borderId="0" xfId="1" applyNumberFormat="1" applyFont="1">
      <alignment vertical="center"/>
    </xf>
    <xf numFmtId="0" fontId="24" fillId="0" borderId="0" xfId="1" applyFont="1">
      <alignment vertical="center"/>
    </xf>
    <xf numFmtId="0" fontId="44" fillId="0" borderId="0" xfId="1" applyFont="1" applyAlignment="1">
      <alignment horizontal="distributed" vertical="center"/>
    </xf>
    <xf numFmtId="0" fontId="44" fillId="0" borderId="0" xfId="1" applyFont="1">
      <alignment vertical="center"/>
    </xf>
    <xf numFmtId="0" fontId="44" fillId="0" borderId="0" xfId="1" applyFont="1" applyAlignment="1">
      <alignment horizontal="right" vertical="center"/>
    </xf>
    <xf numFmtId="0" fontId="112" fillId="0" borderId="0" xfId="1" applyFont="1" applyAlignment="1">
      <alignment horizontal="center" vertical="center" shrinkToFit="1"/>
    </xf>
    <xf numFmtId="0" fontId="44" fillId="0" borderId="0" xfId="1" applyFont="1" applyAlignment="1">
      <alignment horizontal="left" vertical="center"/>
    </xf>
    <xf numFmtId="0" fontId="44" fillId="0" borderId="0" xfId="1" applyFont="1" applyAlignment="1" applyProtection="1">
      <alignment horizontal="center" vertical="center"/>
      <protection locked="0"/>
    </xf>
    <xf numFmtId="0" fontId="2" fillId="0" borderId="0" xfId="14">
      <alignment vertical="center"/>
    </xf>
    <xf numFmtId="0" fontId="39" fillId="0" borderId="27" xfId="0" applyFont="1" applyBorder="1" applyAlignment="1">
      <alignment horizontal="center" vertical="center" shrinkToFit="1"/>
    </xf>
    <xf numFmtId="0" fontId="39" fillId="0" borderId="3" xfId="0" applyFont="1" applyBorder="1" applyAlignment="1">
      <alignment vertical="center" shrinkToFit="1"/>
    </xf>
    <xf numFmtId="0" fontId="39" fillId="0" borderId="31" xfId="0" applyFont="1" applyBorder="1" applyAlignment="1">
      <alignment vertical="center" shrinkToFit="1"/>
    </xf>
    <xf numFmtId="0" fontId="39" fillId="0" borderId="3" xfId="0" applyFont="1" applyBorder="1" applyAlignment="1">
      <alignment horizontal="center" vertical="center" shrinkToFit="1"/>
    </xf>
    <xf numFmtId="0" fontId="39" fillId="0" borderId="31" xfId="0" applyFont="1" applyBorder="1" applyAlignment="1">
      <alignment horizontal="center" vertical="center" shrinkToFit="1"/>
    </xf>
    <xf numFmtId="0" fontId="18" fillId="0" borderId="25" xfId="0" applyFont="1" applyBorder="1" applyAlignment="1" applyProtection="1">
      <alignment horizontal="center" vertical="center" shrinkToFit="1"/>
      <protection locked="0"/>
    </xf>
    <xf numFmtId="0" fontId="18" fillId="0" borderId="1" xfId="0" applyFont="1" applyBorder="1" applyAlignment="1" applyProtection="1">
      <alignment vertical="center" shrinkToFit="1"/>
      <protection locked="0"/>
    </xf>
    <xf numFmtId="0" fontId="18" fillId="0" borderId="30" xfId="0" applyFont="1" applyBorder="1" applyAlignment="1" applyProtection="1">
      <alignment vertical="center" shrinkToFit="1"/>
      <protection locked="0"/>
    </xf>
    <xf numFmtId="0" fontId="18" fillId="0" borderId="8" xfId="0"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23" xfId="0" applyFont="1" applyBorder="1" applyAlignment="1" applyProtection="1">
      <alignment vertical="center" shrinkToFit="1"/>
      <protection locked="0"/>
    </xf>
    <xf numFmtId="0" fontId="18" fillId="0" borderId="27"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31" xfId="0" applyFont="1" applyBorder="1" applyAlignment="1" applyProtection="1">
      <alignment vertical="center" shrinkToFit="1"/>
      <protection locked="0"/>
    </xf>
    <xf numFmtId="0" fontId="39" fillId="0" borderId="25"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0" xfId="0" applyFont="1" applyAlignment="1">
      <alignment horizontal="center" vertical="center" shrinkToFit="1"/>
    </xf>
    <xf numFmtId="0" fontId="40" fillId="0" borderId="1" xfId="0" applyFont="1" applyBorder="1" applyAlignment="1">
      <alignment horizontal="center" vertical="center" shrinkToFit="1"/>
    </xf>
    <xf numFmtId="0" fontId="40" fillId="0" borderId="0" xfId="0" applyFont="1" applyAlignment="1">
      <alignment horizontal="center" vertical="center" shrinkToFit="1"/>
    </xf>
    <xf numFmtId="0" fontId="40" fillId="0" borderId="3" xfId="0" applyFont="1" applyBorder="1" applyAlignment="1">
      <alignment horizontal="center" vertical="center" shrinkToFit="1"/>
    </xf>
    <xf numFmtId="49" fontId="40" fillId="0" borderId="25" xfId="0" applyNumberFormat="1" applyFont="1" applyBorder="1" applyAlignment="1">
      <alignment horizontal="center" vertical="center" shrinkToFit="1"/>
    </xf>
    <xf numFmtId="49" fontId="40" fillId="0" borderId="1" xfId="0" applyNumberFormat="1" applyFont="1" applyBorder="1" applyAlignment="1">
      <alignment horizontal="center" vertical="center" shrinkToFit="1"/>
    </xf>
    <xf numFmtId="49" fontId="40" fillId="0" borderId="30" xfId="0" applyNumberFormat="1" applyFont="1" applyBorder="1" applyAlignment="1">
      <alignment horizontal="center" vertical="center" shrinkToFit="1"/>
    </xf>
    <xf numFmtId="49" fontId="40" fillId="0" borderId="8"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40" fillId="0" borderId="23" xfId="0" applyNumberFormat="1" applyFont="1" applyBorder="1" applyAlignment="1">
      <alignment horizontal="center" vertical="center" shrinkToFit="1"/>
    </xf>
    <xf numFmtId="49" fontId="40" fillId="0" borderId="27" xfId="0" applyNumberFormat="1" applyFont="1" applyBorder="1" applyAlignment="1">
      <alignment horizontal="center" vertical="center" shrinkToFit="1"/>
    </xf>
    <xf numFmtId="49" fontId="40" fillId="0" borderId="3" xfId="0" applyNumberFormat="1" applyFont="1" applyBorder="1" applyAlignment="1">
      <alignment horizontal="center" vertical="center" shrinkToFit="1"/>
    </xf>
    <xf numFmtId="49" fontId="40" fillId="0" borderId="31" xfId="0" applyNumberFormat="1" applyFont="1" applyBorder="1" applyAlignment="1">
      <alignment horizontal="center" vertical="center" shrinkToFit="1"/>
    </xf>
    <xf numFmtId="0" fontId="40" fillId="3" borderId="25" xfId="0" applyFont="1" applyFill="1" applyBorder="1" applyAlignment="1">
      <alignment horizontal="center" vertical="center" shrinkToFit="1"/>
    </xf>
    <xf numFmtId="0" fontId="40" fillId="3" borderId="1"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27"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0" xfId="0" applyFont="1" applyFill="1" applyBorder="1" applyAlignment="1">
      <alignment horizontal="center" vertical="center" shrinkToFit="1"/>
    </xf>
    <xf numFmtId="0" fontId="38" fillId="3" borderId="0" xfId="0" applyFont="1" applyFill="1" applyAlignment="1">
      <alignment horizontal="center" vertical="center" shrinkToFit="1"/>
    </xf>
    <xf numFmtId="0" fontId="38" fillId="3" borderId="23" xfId="0" applyFont="1" applyFill="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30" xfId="0" applyFont="1" applyFill="1" applyBorder="1" applyAlignment="1">
      <alignment horizontal="center" vertical="center" shrinkToFit="1"/>
    </xf>
    <xf numFmtId="0" fontId="39" fillId="3" borderId="23" xfId="0" applyFont="1" applyFill="1" applyBorder="1" applyAlignment="1">
      <alignment horizontal="center" vertical="center" shrinkToFit="1"/>
    </xf>
    <xf numFmtId="0" fontId="39" fillId="3" borderId="3" xfId="0" applyFont="1" applyFill="1" applyBorder="1" applyAlignment="1">
      <alignment horizontal="center" vertical="center" shrinkToFit="1"/>
    </xf>
    <xf numFmtId="0" fontId="39" fillId="3" borderId="3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8" fillId="3" borderId="3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horizontal="center" vertical="center" shrinkToFit="1"/>
    </xf>
    <xf numFmtId="0" fontId="40" fillId="0" borderId="0" xfId="0" applyFont="1" applyAlignment="1">
      <alignment horizontal="center" shrinkToFit="1"/>
    </xf>
    <xf numFmtId="0" fontId="40" fillId="0" borderId="0" xfId="0" applyFont="1" applyAlignment="1">
      <alignment horizontal="distributed" shrinkToFit="1"/>
    </xf>
    <xf numFmtId="0" fontId="44" fillId="0" borderId="0" xfId="0" applyFont="1" applyAlignment="1">
      <alignment horizontal="center" vertical="center" shrinkToFit="1"/>
    </xf>
    <xf numFmtId="0" fontId="40" fillId="0" borderId="0" xfId="0" applyFont="1" applyAlignment="1">
      <alignment horizontal="center" vertical="top" shrinkToFit="1"/>
    </xf>
    <xf numFmtId="0" fontId="40" fillId="0" borderId="0" xfId="0" applyFont="1" applyAlignment="1">
      <alignment horizontal="distributed" vertical="top" shrinkToFit="1"/>
    </xf>
    <xf numFmtId="0" fontId="40" fillId="0" borderId="0" xfId="0" applyFont="1" applyAlignment="1">
      <alignment horizontal="left" vertical="center" shrinkToFit="1"/>
    </xf>
    <xf numFmtId="0" fontId="40" fillId="0" borderId="29" xfId="0" applyFont="1" applyBorder="1" applyAlignment="1">
      <alignment horizontal="left" vertical="center" shrinkToFit="1"/>
    </xf>
    <xf numFmtId="0" fontId="40" fillId="0" borderId="102" xfId="0" applyFont="1" applyBorder="1" applyAlignment="1">
      <alignment horizontal="left" vertical="center" shrinkToFit="1"/>
    </xf>
    <xf numFmtId="0" fontId="40" fillId="0" borderId="103" xfId="0" applyFont="1" applyBorder="1" applyAlignment="1">
      <alignment horizontal="left" vertical="center" shrinkToFit="1"/>
    </xf>
    <xf numFmtId="0" fontId="40"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139" xfId="0" applyFont="1" applyBorder="1" applyAlignment="1">
      <alignment horizontal="center" vertical="center" shrinkToFit="1"/>
    </xf>
    <xf numFmtId="0" fontId="40" fillId="0" borderId="104" xfId="0" applyFont="1" applyBorder="1" applyAlignment="1">
      <alignment horizontal="center" vertical="center" shrinkToFit="1"/>
    </xf>
    <xf numFmtId="0" fontId="40" fillId="0" borderId="123" xfId="0" applyFont="1" applyBorder="1" applyAlignment="1">
      <alignment horizontal="center" vertical="center" shrinkToFit="1"/>
    </xf>
    <xf numFmtId="0" fontId="40" fillId="0" borderId="141" xfId="0" applyFont="1" applyBorder="1" applyAlignment="1">
      <alignment horizontal="center" vertical="center" shrinkToFit="1"/>
    </xf>
    <xf numFmtId="0" fontId="40" fillId="0" borderId="140" xfId="0" applyFont="1" applyBorder="1" applyAlignment="1">
      <alignment horizontal="center" vertical="center" shrinkToFit="1"/>
    </xf>
    <xf numFmtId="0" fontId="40" fillId="0" borderId="48" xfId="0" applyFont="1" applyBorder="1" applyAlignment="1">
      <alignment horizontal="center" vertical="center" shrinkToFit="1"/>
    </xf>
    <xf numFmtId="0" fontId="41" fillId="4" borderId="98" xfId="0" applyFont="1" applyFill="1" applyBorder="1" applyAlignment="1" applyProtection="1">
      <alignment horizontal="center" vertical="center" shrinkToFit="1"/>
      <protection locked="0"/>
    </xf>
    <xf numFmtId="0" fontId="41" fillId="4" borderId="123" xfId="0" applyFont="1" applyFill="1" applyBorder="1" applyAlignment="1" applyProtection="1">
      <alignment horizontal="center" vertical="center" shrinkToFit="1"/>
      <protection locked="0"/>
    </xf>
    <xf numFmtId="0" fontId="41" fillId="5" borderId="98" xfId="0" applyFont="1" applyFill="1" applyBorder="1" applyAlignment="1" applyProtection="1">
      <alignment horizontal="center" vertical="center" shrinkToFit="1"/>
      <protection locked="0"/>
    </xf>
    <xf numFmtId="0" fontId="41" fillId="5" borderId="123" xfId="0" applyFont="1" applyFill="1" applyBorder="1" applyAlignment="1" applyProtection="1">
      <alignment horizontal="center" vertical="center" shrinkToFit="1"/>
      <protection locked="0"/>
    </xf>
    <xf numFmtId="0" fontId="40" fillId="0" borderId="99" xfId="0" applyFont="1" applyBorder="1" applyAlignment="1">
      <alignment horizontal="center" vertical="center" shrinkToFit="1"/>
    </xf>
    <xf numFmtId="0" fontId="40" fillId="0" borderId="14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56"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57" xfId="0" applyFont="1" applyBorder="1" applyAlignment="1">
      <alignment horizontal="center" vertical="center" shrinkToFit="1"/>
    </xf>
    <xf numFmtId="0" fontId="40" fillId="0" borderId="42" xfId="0" applyFont="1" applyBorder="1" applyAlignment="1">
      <alignment horizontal="center" vertical="center" shrinkToFit="1"/>
    </xf>
    <xf numFmtId="0" fontId="40" fillId="0" borderId="43" xfId="0" applyFont="1" applyBorder="1" applyAlignment="1">
      <alignment horizontal="center" vertical="center" shrinkToFit="1"/>
    </xf>
    <xf numFmtId="0" fontId="40" fillId="0" borderId="44" xfId="0" applyFont="1" applyBorder="1" applyAlignment="1">
      <alignment horizontal="center" vertical="center" shrinkToFit="1"/>
    </xf>
    <xf numFmtId="0" fontId="41" fillId="6" borderId="143" xfId="0" applyFont="1" applyFill="1" applyBorder="1" applyAlignment="1" applyProtection="1">
      <alignment horizontal="center" vertical="center" shrinkToFit="1"/>
      <protection locked="0"/>
    </xf>
    <xf numFmtId="0" fontId="41" fillId="6" borderId="98" xfId="0" applyFont="1" applyFill="1" applyBorder="1" applyAlignment="1" applyProtection="1">
      <alignment horizontal="center" vertical="center" shrinkToFit="1"/>
      <protection locked="0"/>
    </xf>
    <xf numFmtId="0" fontId="41" fillId="6" borderId="32" xfId="0" applyFont="1" applyFill="1" applyBorder="1" applyAlignment="1" applyProtection="1">
      <alignment horizontal="center" vertical="center" shrinkToFit="1"/>
      <protection locked="0"/>
    </xf>
    <xf numFmtId="0" fontId="41" fillId="6" borderId="3" xfId="0" applyFont="1" applyFill="1" applyBorder="1" applyAlignment="1" applyProtection="1">
      <alignment horizontal="center" vertical="center" shrinkToFit="1"/>
      <protection locked="0"/>
    </xf>
    <xf numFmtId="0" fontId="41" fillId="5" borderId="0" xfId="0" applyFont="1" applyFill="1" applyAlignment="1" applyProtection="1">
      <alignment horizontal="center" vertical="center" shrinkToFit="1"/>
      <protection locked="0"/>
    </xf>
    <xf numFmtId="0" fontId="41" fillId="5" borderId="3" xfId="0" applyFont="1" applyFill="1" applyBorder="1" applyAlignment="1" applyProtection="1">
      <alignment horizontal="center" vertical="center" shrinkToFit="1"/>
      <protection locked="0"/>
    </xf>
    <xf numFmtId="0" fontId="40" fillId="0" borderId="135" xfId="0" applyFont="1" applyBorder="1" applyAlignment="1">
      <alignment horizontal="center" vertical="center" shrinkToFit="1"/>
    </xf>
    <xf numFmtId="0" fontId="41" fillId="5" borderId="135" xfId="0" applyFont="1" applyFill="1" applyBorder="1" applyAlignment="1" applyProtection="1">
      <alignment horizontal="center" vertical="center" shrinkToFit="1"/>
      <protection locked="0"/>
    </xf>
    <xf numFmtId="0" fontId="40" fillId="0" borderId="29"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47"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144" xfId="0" applyFont="1" applyBorder="1" applyAlignment="1">
      <alignment horizontal="center" vertical="center" shrinkToFit="1"/>
    </xf>
    <xf numFmtId="0" fontId="41" fillId="0" borderId="0" xfId="0" applyFont="1" applyAlignment="1">
      <alignment horizontal="center" vertical="center" shrinkToFit="1"/>
    </xf>
    <xf numFmtId="0" fontId="41" fillId="0" borderId="124" xfId="0" applyFont="1" applyBorder="1" applyAlignment="1">
      <alignment horizontal="center" vertical="center" shrinkToFit="1"/>
    </xf>
    <xf numFmtId="0" fontId="41" fillId="0" borderId="123" xfId="0" applyFont="1" applyBorder="1" applyAlignment="1">
      <alignment horizontal="center" vertical="center" shrinkToFit="1"/>
    </xf>
    <xf numFmtId="0" fontId="41" fillId="5" borderId="1" xfId="0" applyFont="1" applyFill="1" applyBorder="1" applyAlignment="1" applyProtection="1">
      <alignment horizontal="center" vertical="center" shrinkToFit="1"/>
      <protection locked="0"/>
    </xf>
    <xf numFmtId="0" fontId="40" fillId="0" borderId="30"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5" xfId="0" applyFont="1" applyBorder="1" applyAlignment="1">
      <alignment horizontal="center" vertical="center" shrinkToFit="1"/>
    </xf>
    <xf numFmtId="0" fontId="40" fillId="0" borderId="8" xfId="0" applyFont="1" applyBorder="1" applyAlignment="1">
      <alignment horizontal="center" vertical="center" shrinkToFit="1"/>
    </xf>
    <xf numFmtId="0" fontId="40" fillId="0" borderId="27" xfId="0" applyFont="1" applyBorder="1" applyAlignment="1">
      <alignment horizontal="center" vertical="center" shrinkToFit="1"/>
    </xf>
    <xf numFmtId="0" fontId="41" fillId="0" borderId="3" xfId="0" applyFont="1" applyBorder="1" applyAlignment="1">
      <alignment horizontal="center" vertical="center" shrinkToFit="1"/>
    </xf>
    <xf numFmtId="0" fontId="41" fillId="5" borderId="1" xfId="0" applyFont="1" applyFill="1" applyBorder="1" applyAlignment="1">
      <alignment horizontal="center" vertical="center" shrinkToFit="1"/>
    </xf>
    <xf numFmtId="0" fontId="41" fillId="5" borderId="3" xfId="0" applyFont="1" applyFill="1" applyBorder="1" applyAlignment="1">
      <alignment horizontal="center" vertical="center" shrinkToFit="1"/>
    </xf>
    <xf numFmtId="0" fontId="40" fillId="0" borderId="24"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135" xfId="0" applyFont="1" applyBorder="1" applyAlignment="1">
      <alignment horizontal="center" vertical="center" wrapText="1" shrinkToFit="1"/>
    </xf>
    <xf numFmtId="0" fontId="40" fillId="0" borderId="119" xfId="0" applyFont="1" applyBorder="1" applyAlignment="1">
      <alignment horizontal="center" vertical="center" wrapText="1" shrinkToFit="1"/>
    </xf>
    <xf numFmtId="0" fontId="40" fillId="0" borderId="5"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23" xfId="0" applyFont="1" applyBorder="1" applyAlignment="1">
      <alignment horizontal="center" vertical="center" wrapText="1" shrinkToFit="1"/>
    </xf>
    <xf numFmtId="0" fontId="40" fillId="0" borderId="104" xfId="0" applyFont="1" applyBorder="1" applyAlignment="1">
      <alignment horizontal="center" vertical="center" wrapText="1" shrinkToFit="1"/>
    </xf>
    <xf numFmtId="0" fontId="40" fillId="0" borderId="123" xfId="0" applyFont="1" applyBorder="1" applyAlignment="1">
      <alignment horizontal="center" vertical="center" wrapText="1" shrinkToFit="1"/>
    </xf>
    <xf numFmtId="0" fontId="40" fillId="0" borderId="141" xfId="0" applyFont="1" applyBorder="1" applyAlignment="1">
      <alignment horizontal="center" vertical="center" wrapText="1" shrinkToFit="1"/>
    </xf>
    <xf numFmtId="0" fontId="39" fillId="0" borderId="33" xfId="0" applyFont="1" applyBorder="1" applyAlignment="1">
      <alignment horizontal="center" vertical="center" wrapText="1" shrinkToFit="1"/>
    </xf>
    <xf numFmtId="0" fontId="39" fillId="0" borderId="34" xfId="0" applyFont="1" applyBorder="1" applyAlignment="1">
      <alignment horizontal="center" vertical="center" shrinkToFit="1"/>
    </xf>
    <xf numFmtId="0" fontId="39" fillId="0" borderId="35" xfId="0" applyFont="1" applyBorder="1" applyAlignment="1">
      <alignment horizontal="center" vertical="center" shrinkToFit="1"/>
    </xf>
    <xf numFmtId="0" fontId="39" fillId="0" borderId="36" xfId="0" applyFont="1" applyBorder="1" applyAlignment="1">
      <alignment horizontal="center" vertical="center" shrinkToFit="1"/>
    </xf>
    <xf numFmtId="0" fontId="45" fillId="5" borderId="136" xfId="0" applyFont="1" applyFill="1" applyBorder="1" applyAlignment="1" applyProtection="1">
      <alignment horizontal="left" vertical="center" shrinkToFit="1"/>
      <protection locked="0"/>
    </xf>
    <xf numFmtId="0" fontId="45" fillId="5" borderId="135" xfId="0" applyFont="1" applyFill="1" applyBorder="1" applyAlignment="1" applyProtection="1">
      <alignment horizontal="left" vertical="center" shrinkToFit="1"/>
      <protection locked="0"/>
    </xf>
    <xf numFmtId="0" fontId="45" fillId="5" borderId="137" xfId="0" applyFont="1" applyFill="1" applyBorder="1" applyAlignment="1" applyProtection="1">
      <alignment horizontal="left" vertical="center" shrinkToFit="1"/>
      <protection locked="0"/>
    </xf>
    <xf numFmtId="0" fontId="45" fillId="5" borderId="32" xfId="0" applyFont="1" applyFill="1" applyBorder="1" applyAlignment="1" applyProtection="1">
      <alignment horizontal="left" vertical="center" shrinkToFit="1"/>
      <protection locked="0"/>
    </xf>
    <xf numFmtId="0" fontId="45" fillId="5" borderId="3" xfId="0" applyFont="1" applyFill="1" applyBorder="1" applyAlignment="1" applyProtection="1">
      <alignment horizontal="left" vertical="center" shrinkToFit="1"/>
      <protection locked="0"/>
    </xf>
    <xf numFmtId="0" fontId="45" fillId="5" borderId="4" xfId="0" applyFont="1" applyFill="1" applyBorder="1" applyAlignment="1" applyProtection="1">
      <alignment horizontal="left" vertical="center" shrinkToFit="1"/>
      <protection locked="0"/>
    </xf>
    <xf numFmtId="0" fontId="40" fillId="0" borderId="26" xfId="0" applyFont="1" applyBorder="1" applyAlignment="1">
      <alignment horizontal="center" vertical="center" shrinkToFit="1"/>
    </xf>
    <xf numFmtId="0" fontId="40" fillId="0" borderId="134" xfId="0" applyFont="1" applyBorder="1" applyAlignment="1">
      <alignment horizontal="center" vertical="center" shrinkToFit="1"/>
    </xf>
    <xf numFmtId="0" fontId="40" fillId="0" borderId="21" xfId="0" applyFont="1" applyBorder="1" applyAlignment="1">
      <alignment horizontal="center" vertical="center" shrinkToFit="1"/>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4" xfId="0" applyFont="1" applyFill="1" applyBorder="1" applyAlignment="1" applyProtection="1">
      <alignment horizontal="left" vertical="center" shrinkToFit="1"/>
      <protection locked="0"/>
    </xf>
    <xf numFmtId="0" fontId="12" fillId="5" borderId="144" xfId="0" applyFont="1" applyFill="1" applyBorder="1" applyAlignment="1" applyProtection="1">
      <alignment horizontal="left" vertical="center" shrinkToFit="1"/>
      <protection locked="0"/>
    </xf>
    <xf numFmtId="0" fontId="12" fillId="5" borderId="0" xfId="0" applyFont="1" applyFill="1" applyAlignment="1" applyProtection="1">
      <alignment horizontal="left" vertical="center" shrinkToFit="1"/>
      <protection locked="0"/>
    </xf>
    <xf numFmtId="0" fontId="12" fillId="5" borderId="29"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40" fillId="0" borderId="35" xfId="0" applyFont="1" applyBorder="1" applyAlignment="1">
      <alignment horizontal="center" vertical="center" wrapText="1" shrinkToFit="1"/>
    </xf>
    <xf numFmtId="0" fontId="40" fillId="0" borderId="36" xfId="0" applyFont="1" applyBorder="1" applyAlignment="1">
      <alignment horizontal="center" vertical="center" shrinkToFit="1"/>
    </xf>
    <xf numFmtId="0" fontId="40" fillId="0" borderId="35" xfId="0" applyFont="1" applyBorder="1" applyAlignment="1">
      <alignment horizontal="center" vertical="center" shrinkToFit="1"/>
    </xf>
    <xf numFmtId="0" fontId="64" fillId="0" borderId="7" xfId="0" applyFont="1" applyBorder="1" applyAlignment="1">
      <alignment horizontal="center" vertical="center" shrinkToFit="1"/>
    </xf>
    <xf numFmtId="0" fontId="38" fillId="0" borderId="1" xfId="0" applyFont="1" applyBorder="1" applyAlignment="1">
      <alignment horizontal="center" vertical="center" shrinkToFit="1"/>
    </xf>
    <xf numFmtId="49" fontId="47" fillId="0" borderId="1" xfId="0" applyNumberFormat="1" applyFont="1" applyBorder="1" applyAlignment="1" applyProtection="1">
      <alignment horizontal="center" vertical="center"/>
      <protection locked="0"/>
    </xf>
    <xf numFmtId="49" fontId="47" fillId="0" borderId="24" xfId="0" applyNumberFormat="1" applyFont="1" applyBorder="1" applyAlignment="1" applyProtection="1">
      <alignment horizontal="center" vertical="center"/>
      <protection locked="0"/>
    </xf>
    <xf numFmtId="0" fontId="40" fillId="0" borderId="74" xfId="0" applyFont="1" applyBorder="1" applyAlignment="1">
      <alignment horizontal="center" vertical="center" shrinkToFit="1"/>
    </xf>
    <xf numFmtId="0" fontId="40" fillId="0" borderId="75" xfId="0" applyFont="1" applyBorder="1" applyAlignment="1">
      <alignment horizontal="center" vertical="center" shrinkToFit="1"/>
    </xf>
    <xf numFmtId="0" fontId="47" fillId="5" borderId="1" xfId="0" applyFont="1" applyFill="1" applyBorder="1" applyAlignment="1" applyProtection="1">
      <alignment horizontal="center" vertical="center" shrinkToFit="1"/>
      <protection locked="0"/>
    </xf>
    <xf numFmtId="0" fontId="41" fillId="4" borderId="7" xfId="0" applyFont="1" applyFill="1" applyBorder="1" applyAlignment="1" applyProtection="1">
      <alignment horizontal="center" vertical="center" shrinkToFit="1"/>
      <protection locked="0"/>
    </xf>
    <xf numFmtId="0" fontId="41" fillId="4" borderId="1" xfId="0" applyFont="1" applyFill="1" applyBorder="1" applyAlignment="1" applyProtection="1">
      <alignment horizontal="center" vertical="center" shrinkToFit="1"/>
      <protection locked="0"/>
    </xf>
    <xf numFmtId="0" fontId="41" fillId="4" borderId="30" xfId="0" applyFont="1" applyFill="1" applyBorder="1" applyAlignment="1" applyProtection="1">
      <alignment horizontal="center" vertical="center" shrinkToFit="1"/>
      <protection locked="0"/>
    </xf>
    <xf numFmtId="0" fontId="41" fillId="4" borderId="124" xfId="0" applyFont="1" applyFill="1" applyBorder="1" applyAlignment="1" applyProtection="1">
      <alignment horizontal="center" vertical="center" shrinkToFit="1"/>
      <protection locked="0"/>
    </xf>
    <xf numFmtId="0" fontId="41" fillId="4" borderId="165" xfId="0" applyFont="1" applyFill="1" applyBorder="1" applyAlignment="1" applyProtection="1">
      <alignment horizontal="center" vertical="center" shrinkToFit="1"/>
      <protection locked="0"/>
    </xf>
    <xf numFmtId="0" fontId="41" fillId="4" borderId="25" xfId="0" applyFont="1" applyFill="1" applyBorder="1" applyAlignment="1" applyProtection="1">
      <alignment horizontal="center" vertical="center" shrinkToFit="1"/>
      <protection locked="0"/>
    </xf>
    <xf numFmtId="0" fontId="41" fillId="4" borderId="24" xfId="0" applyFont="1" applyFill="1" applyBorder="1" applyAlignment="1" applyProtection="1">
      <alignment horizontal="center" vertical="center" shrinkToFit="1"/>
      <protection locked="0"/>
    </xf>
    <xf numFmtId="0" fontId="41" fillId="4" borderId="48" xfId="0" applyFont="1" applyFill="1" applyBorder="1" applyAlignment="1" applyProtection="1">
      <alignment horizontal="center" vertical="center" shrinkToFit="1"/>
      <protection locked="0"/>
    </xf>
    <xf numFmtId="0" fontId="41" fillId="4" borderId="142" xfId="0" applyFont="1" applyFill="1" applyBorder="1" applyAlignment="1" applyProtection="1">
      <alignment horizontal="center" vertical="center" shrinkToFit="1"/>
      <protection locked="0"/>
    </xf>
    <xf numFmtId="0" fontId="40" fillId="0" borderId="22" xfId="0" applyFont="1" applyBorder="1" applyAlignment="1">
      <alignment horizontal="center" vertical="center" wrapText="1"/>
    </xf>
    <xf numFmtId="0" fontId="40" fillId="0" borderId="135"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23" xfId="0" applyFont="1" applyBorder="1" applyAlignment="1">
      <alignment horizontal="center" vertical="center" wrapText="1"/>
    </xf>
    <xf numFmtId="0" fontId="46" fillId="0" borderId="28" xfId="0" applyFont="1" applyBorder="1" applyAlignment="1">
      <alignment horizontal="center" vertical="center" shrinkToFit="1"/>
    </xf>
    <xf numFmtId="0" fontId="46" fillId="0" borderId="135" xfId="0" applyFont="1" applyBorder="1" applyAlignment="1">
      <alignment horizontal="center" vertical="center" shrinkToFit="1"/>
    </xf>
    <xf numFmtId="0" fontId="46" fillId="0" borderId="110" xfId="0" applyFont="1" applyBorder="1" applyAlignment="1">
      <alignment horizontal="center" vertical="center" shrinkToFit="1"/>
    </xf>
    <xf numFmtId="0" fontId="53" fillId="5" borderId="79" xfId="0" applyFont="1" applyFill="1" applyBorder="1" applyAlignment="1">
      <alignment horizontal="left" vertical="center" shrinkToFit="1"/>
    </xf>
    <xf numFmtId="0" fontId="10" fillId="5" borderId="80" xfId="0" applyFont="1" applyFill="1" applyBorder="1" applyAlignment="1">
      <alignment horizontal="left" vertical="center" shrinkToFit="1"/>
    </xf>
    <xf numFmtId="0" fontId="10" fillId="5" borderId="50" xfId="0" applyFont="1" applyFill="1" applyBorder="1" applyAlignment="1">
      <alignment horizontal="left" vertical="center" shrinkToFit="1"/>
    </xf>
    <xf numFmtId="0" fontId="38" fillId="0" borderId="82" xfId="0" applyFont="1" applyBorder="1" applyAlignment="1">
      <alignment horizontal="left" vertical="center" wrapText="1"/>
    </xf>
    <xf numFmtId="0" fontId="38" fillId="0" borderId="80" xfId="0" applyFont="1" applyBorder="1" applyAlignment="1">
      <alignment horizontal="left" vertical="center" wrapText="1"/>
    </xf>
    <xf numFmtId="0" fontId="38" fillId="0" borderId="81" xfId="0" applyFont="1" applyBorder="1" applyAlignment="1">
      <alignment horizontal="left" vertical="center" wrapText="1"/>
    </xf>
    <xf numFmtId="0" fontId="46" fillId="0" borderId="25"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6" xfId="0" applyFont="1" applyBorder="1" applyAlignment="1">
      <alignment horizontal="center" vertical="center" shrinkToFit="1"/>
    </xf>
    <xf numFmtId="0" fontId="10" fillId="5" borderId="77" xfId="0" applyFont="1" applyFill="1" applyBorder="1" applyAlignment="1">
      <alignment horizontal="left" vertical="center" shrinkToFit="1"/>
    </xf>
    <xf numFmtId="0" fontId="10" fillId="5" borderId="46" xfId="0" applyFont="1" applyFill="1" applyBorder="1" applyAlignment="1">
      <alignment horizontal="left" vertical="center" shrinkToFit="1"/>
    </xf>
    <xf numFmtId="0" fontId="10" fillId="5" borderId="83" xfId="0" applyFont="1" applyFill="1" applyBorder="1" applyAlignment="1">
      <alignment horizontal="left" vertical="center" shrinkToFit="1"/>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38" fillId="0" borderId="76" xfId="0" applyFont="1" applyBorder="1" applyAlignment="1">
      <alignment horizontal="left" vertical="center" wrapText="1"/>
    </xf>
    <xf numFmtId="0" fontId="40" fillId="0" borderId="22" xfId="0" applyFont="1" applyBorder="1" applyAlignment="1">
      <alignment horizontal="center" vertical="center" shrinkToFit="1"/>
    </xf>
    <xf numFmtId="0" fontId="39" fillId="0" borderId="28" xfId="0" applyFont="1" applyBorder="1" applyAlignment="1">
      <alignment horizontal="center" vertical="center" shrinkToFit="1"/>
    </xf>
    <xf numFmtId="0" fontId="40" fillId="0" borderId="135" xfId="0" applyFont="1" applyBorder="1" applyAlignment="1">
      <alignment horizontal="center" vertical="center"/>
    </xf>
    <xf numFmtId="0" fontId="40" fillId="0" borderId="110" xfId="0" applyFont="1" applyBorder="1" applyAlignment="1">
      <alignment horizontal="center" vertical="center"/>
    </xf>
    <xf numFmtId="0" fontId="40" fillId="0" borderId="27" xfId="0" applyFont="1" applyBorder="1" applyAlignment="1">
      <alignment horizontal="center" vertical="center"/>
    </xf>
    <xf numFmtId="0" fontId="40" fillId="0" borderId="3" xfId="0" applyFont="1" applyBorder="1" applyAlignment="1">
      <alignment horizontal="center" vertical="center"/>
    </xf>
    <xf numFmtId="0" fontId="40" fillId="0" borderId="21" xfId="0" applyFont="1" applyBorder="1" applyAlignment="1">
      <alignment horizontal="center" vertical="center"/>
    </xf>
    <xf numFmtId="0" fontId="45" fillId="4" borderId="136" xfId="0" applyFont="1" applyFill="1" applyBorder="1" applyAlignment="1" applyProtection="1">
      <alignment horizontal="left" vertical="center" shrinkToFit="1"/>
      <protection locked="0"/>
    </xf>
    <xf numFmtId="0" fontId="45" fillId="4" borderId="135" xfId="0" applyFont="1" applyFill="1" applyBorder="1" applyAlignment="1" applyProtection="1">
      <alignment horizontal="left" vertical="center" shrinkToFit="1"/>
      <protection locked="0"/>
    </xf>
    <xf numFmtId="0" fontId="45" fillId="4" borderId="119" xfId="0" applyFont="1" applyFill="1" applyBorder="1" applyAlignment="1" applyProtection="1">
      <alignment horizontal="left" vertical="center" shrinkToFit="1"/>
      <protection locked="0"/>
    </xf>
    <xf numFmtId="0" fontId="45" fillId="4" borderId="32" xfId="0" applyFont="1" applyFill="1" applyBorder="1" applyAlignment="1" applyProtection="1">
      <alignment horizontal="left" vertical="center" shrinkToFit="1"/>
      <protection locked="0"/>
    </xf>
    <xf numFmtId="0" fontId="45" fillId="4" borderId="3" xfId="0" applyFont="1" applyFill="1" applyBorder="1" applyAlignment="1" applyProtection="1">
      <alignment horizontal="left" vertical="center" shrinkToFit="1"/>
      <protection locked="0"/>
    </xf>
    <xf numFmtId="0" fontId="45" fillId="4" borderId="31" xfId="0" applyFont="1" applyFill="1" applyBorder="1" applyAlignment="1" applyProtection="1">
      <alignment horizontal="left" vertical="center" shrinkToFit="1"/>
      <protection locked="0"/>
    </xf>
    <xf numFmtId="0" fontId="40" fillId="0" borderId="28" xfId="0" applyFont="1" applyBorder="1" applyAlignment="1">
      <alignment horizontal="center" vertical="center" textRotation="255" shrinkToFit="1"/>
    </xf>
    <xf numFmtId="0" fontId="40" fillId="0" borderId="119" xfId="0" applyFont="1" applyBorder="1" applyAlignment="1">
      <alignment horizontal="center" vertical="center" textRotation="255" shrinkToFit="1"/>
    </xf>
    <xf numFmtId="0" fontId="40" fillId="0" borderId="8" xfId="0" applyFont="1" applyBorder="1" applyAlignment="1">
      <alignment horizontal="center" vertical="center" textRotation="255" shrinkToFit="1"/>
    </xf>
    <xf numFmtId="0" fontId="40" fillId="0" borderId="23" xfId="0" applyFont="1" applyBorder="1" applyAlignment="1">
      <alignment horizontal="center" vertical="center" textRotation="255" shrinkToFit="1"/>
    </xf>
    <xf numFmtId="0" fontId="40" fillId="0" borderId="27" xfId="0" applyFont="1" applyBorder="1" applyAlignment="1">
      <alignment horizontal="center" vertical="center" textRotation="255" shrinkToFit="1"/>
    </xf>
    <xf numFmtId="0" fontId="40" fillId="0" borderId="31" xfId="0" applyFont="1" applyBorder="1" applyAlignment="1">
      <alignment horizontal="center" vertical="center" textRotation="255" shrinkToFit="1"/>
    </xf>
    <xf numFmtId="0" fontId="41" fillId="6" borderId="28" xfId="0" applyFont="1" applyFill="1" applyBorder="1" applyAlignment="1" applyProtection="1">
      <alignment horizontal="center" vertical="center" shrinkToFit="1"/>
      <protection locked="0"/>
    </xf>
    <xf numFmtId="0" fontId="41" fillId="6" borderId="135" xfId="0" applyFont="1" applyFill="1" applyBorder="1" applyAlignment="1" applyProtection="1">
      <alignment horizontal="center" vertical="center" shrinkToFit="1"/>
      <protection locked="0"/>
    </xf>
    <xf numFmtId="0" fontId="41" fillId="6" borderId="8" xfId="0" applyFont="1" applyFill="1" applyBorder="1" applyAlignment="1" applyProtection="1">
      <alignment horizontal="center" vertical="center" shrinkToFit="1"/>
      <protection locked="0"/>
    </xf>
    <xf numFmtId="0" fontId="41" fillId="6" borderId="0" xfId="0" applyFont="1" applyFill="1" applyAlignment="1" applyProtection="1">
      <alignment horizontal="center" vertical="center" shrinkToFit="1"/>
      <protection locked="0"/>
    </xf>
    <xf numFmtId="0" fontId="41" fillId="6" borderId="27" xfId="0" applyFont="1" applyFill="1" applyBorder="1" applyAlignment="1" applyProtection="1">
      <alignment horizontal="center" vertical="center" shrinkToFit="1"/>
      <protection locked="0"/>
    </xf>
    <xf numFmtId="0" fontId="41" fillId="4" borderId="135" xfId="0" applyFont="1" applyFill="1" applyBorder="1" applyAlignment="1" applyProtection="1">
      <alignment horizontal="center" vertical="center" shrinkToFit="1"/>
      <protection locked="0"/>
    </xf>
    <xf numFmtId="0" fontId="41" fillId="4" borderId="0" xfId="0" applyFont="1" applyFill="1" applyAlignment="1" applyProtection="1">
      <alignment horizontal="center" vertical="center" shrinkToFit="1"/>
      <protection locked="0"/>
    </xf>
    <xf numFmtId="0" fontId="41" fillId="4" borderId="3" xfId="0" applyFont="1" applyFill="1" applyBorder="1" applyAlignment="1" applyProtection="1">
      <alignment horizontal="center" vertical="center" shrinkToFit="1"/>
      <protection locked="0"/>
    </xf>
    <xf numFmtId="0" fontId="40" fillId="0" borderId="119" xfId="0" applyFont="1" applyBorder="1" applyAlignment="1">
      <alignment horizontal="center" vertical="center" shrinkToFit="1"/>
    </xf>
    <xf numFmtId="0" fontId="40" fillId="0" borderId="31" xfId="0" applyFont="1" applyBorder="1" applyAlignment="1">
      <alignment horizontal="center" vertical="center" shrinkToFit="1"/>
    </xf>
    <xf numFmtId="0" fontId="39" fillId="0" borderId="78" xfId="0" applyFont="1" applyBorder="1" applyAlignment="1">
      <alignment horizontal="center" vertical="center" textRotation="255" shrinkToFit="1"/>
    </xf>
    <xf numFmtId="0" fontId="39" fillId="0" borderId="39" xfId="0" applyFont="1" applyBorder="1" applyAlignment="1">
      <alignment horizontal="center" vertical="center" textRotation="255" shrinkToFit="1"/>
    </xf>
    <xf numFmtId="0" fontId="39" fillId="0" borderId="40" xfId="0" applyFont="1" applyBorder="1" applyAlignment="1">
      <alignment horizontal="center" vertical="center" textRotation="255" shrinkToFit="1"/>
    </xf>
    <xf numFmtId="0" fontId="41" fillId="6" borderId="137" xfId="0" applyFont="1" applyFill="1" applyBorder="1" applyAlignment="1" applyProtection="1">
      <alignment horizontal="center" vertical="center" shrinkToFit="1"/>
      <protection locked="0"/>
    </xf>
    <xf numFmtId="0" fontId="41" fillId="6" borderId="29"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12" fillId="4" borderId="0" xfId="0" applyFont="1" applyFill="1" applyAlignment="1" applyProtection="1">
      <alignment horizontal="left" vertical="center" shrinkToFit="1"/>
      <protection locked="0"/>
    </xf>
    <xf numFmtId="0" fontId="12" fillId="4" borderId="23"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41" fillId="4" borderId="27" xfId="0" applyFont="1" applyFill="1" applyBorder="1" applyAlignment="1" applyProtection="1">
      <alignment horizontal="center" vertical="center" shrinkToFit="1"/>
      <protection locked="0"/>
    </xf>
    <xf numFmtId="0" fontId="41" fillId="4" borderId="31" xfId="0" applyFont="1" applyFill="1" applyBorder="1" applyAlignment="1" applyProtection="1">
      <alignment horizontal="center" vertical="center" shrinkToFit="1"/>
      <protection locked="0"/>
    </xf>
    <xf numFmtId="0" fontId="40" fillId="0" borderId="29" xfId="0" applyFont="1" applyBorder="1" applyAlignment="1">
      <alignment vertical="center" shrinkToFit="1"/>
    </xf>
    <xf numFmtId="0" fontId="40" fillId="0" borderId="142" xfId="0" applyFont="1" applyBorder="1" applyAlignment="1">
      <alignment vertical="center" shrinkToFit="1"/>
    </xf>
    <xf numFmtId="0" fontId="51" fillId="0" borderId="25"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26" xfId="0" applyFont="1" applyBorder="1" applyAlignment="1">
      <alignment horizontal="center" vertical="center" shrinkToFit="1"/>
    </xf>
    <xf numFmtId="0" fontId="45" fillId="6" borderId="51" xfId="0" applyFont="1" applyFill="1" applyBorder="1" applyAlignment="1" applyProtection="1">
      <alignment horizontal="center" vertical="center" shrinkToFit="1"/>
      <protection locked="0"/>
    </xf>
    <xf numFmtId="0" fontId="45" fillId="6" borderId="43" xfId="0" applyFont="1" applyFill="1" applyBorder="1" applyAlignment="1" applyProtection="1">
      <alignment horizontal="center" vertical="center" shrinkToFit="1"/>
      <protection locked="0"/>
    </xf>
    <xf numFmtId="0" fontId="45" fillId="4" borderId="43" xfId="0" applyFont="1" applyFill="1" applyBorder="1" applyAlignment="1" applyProtection="1">
      <alignment horizontal="center" vertical="center" shrinkToFit="1"/>
      <protection locked="0"/>
    </xf>
    <xf numFmtId="0" fontId="40" fillId="0" borderId="42" xfId="0" applyFont="1" applyBorder="1" applyAlignment="1">
      <alignment horizontal="center" vertical="center" wrapText="1" shrinkToFit="1"/>
    </xf>
    <xf numFmtId="0" fontId="41" fillId="4" borderId="1" xfId="0" applyFont="1" applyFill="1" applyBorder="1" applyAlignment="1" applyProtection="1">
      <alignment horizontal="right" vertical="center" shrinkToFit="1"/>
      <protection locked="0"/>
    </xf>
    <xf numFmtId="0" fontId="41" fillId="4" borderId="123" xfId="0" applyFont="1" applyFill="1" applyBorder="1" applyAlignment="1" applyProtection="1">
      <alignment horizontal="right" vertical="center" shrinkToFit="1"/>
      <protection locked="0"/>
    </xf>
    <xf numFmtId="0" fontId="40" fillId="0" borderId="137" xfId="0" applyFont="1" applyBorder="1" applyAlignment="1">
      <alignment horizontal="center" vertical="center" shrinkToFit="1"/>
    </xf>
    <xf numFmtId="0" fontId="41" fillId="3" borderId="25"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shrinkToFit="1"/>
      <protection locked="0"/>
    </xf>
    <xf numFmtId="0" fontId="41" fillId="3" borderId="27"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7" fillId="4" borderId="1" xfId="0" applyFont="1" applyFill="1" applyBorder="1" applyAlignment="1" applyProtection="1">
      <alignment horizontal="center" vertical="center" shrinkToFit="1"/>
      <protection locked="0"/>
    </xf>
    <xf numFmtId="0" fontId="40" fillId="0" borderId="125" xfId="0" applyFont="1" applyBorder="1" applyAlignment="1">
      <alignment horizontal="center" vertical="center" shrinkToFit="1"/>
    </xf>
    <xf numFmtId="0" fontId="41" fillId="4" borderId="7" xfId="0" applyFont="1" applyFill="1" applyBorder="1" applyAlignment="1" applyProtection="1">
      <alignment horizontal="right" vertical="center" shrinkToFit="1"/>
      <protection locked="0"/>
    </xf>
    <xf numFmtId="0" fontId="41" fillId="4" borderId="124" xfId="0" applyFont="1" applyFill="1" applyBorder="1" applyAlignment="1" applyProtection="1">
      <alignment horizontal="right" vertical="center" shrinkToFit="1"/>
      <protection locked="0"/>
    </xf>
    <xf numFmtId="3" fontId="40" fillId="0" borderId="1" xfId="0" applyNumberFormat="1" applyFont="1" applyBorder="1" applyAlignment="1">
      <alignment horizontal="center" vertical="center" shrinkToFit="1"/>
    </xf>
    <xf numFmtId="0" fontId="40" fillId="0" borderId="0" xfId="0" applyFont="1" applyAlignment="1">
      <alignment vertical="center" shrinkToFit="1"/>
    </xf>
    <xf numFmtId="0" fontId="40" fillId="0" borderId="123" xfId="0" applyFont="1" applyBorder="1" applyAlignment="1">
      <alignment vertical="center" shrinkToFit="1"/>
    </xf>
    <xf numFmtId="0" fontId="40" fillId="0" borderId="49" xfId="0" applyFont="1" applyBorder="1" applyAlignment="1">
      <alignment horizontal="center" vertical="center" shrinkToFit="1"/>
    </xf>
    <xf numFmtId="0" fontId="40" fillId="0" borderId="33" xfId="0" applyFont="1" applyBorder="1" applyAlignment="1">
      <alignment horizontal="center" vertical="center" shrinkToFit="1"/>
    </xf>
    <xf numFmtId="0" fontId="40" fillId="0" borderId="37" xfId="0" applyFont="1" applyBorder="1" applyAlignment="1">
      <alignment horizontal="center" vertical="center" shrinkToFit="1"/>
    </xf>
    <xf numFmtId="0" fontId="40" fillId="0" borderId="28" xfId="0" applyFont="1" applyBorder="1" applyAlignment="1">
      <alignment horizontal="center" vertical="center" shrinkToFit="1"/>
    </xf>
    <xf numFmtId="0" fontId="41" fillId="3" borderId="28" xfId="0" applyFont="1" applyFill="1" applyBorder="1" applyAlignment="1" applyProtection="1">
      <alignment horizontal="center" vertical="center" shrinkToFit="1"/>
      <protection locked="0"/>
    </xf>
    <xf numFmtId="0" fontId="41" fillId="3" borderId="135" xfId="0" applyFont="1" applyFill="1" applyBorder="1" applyAlignment="1" applyProtection="1">
      <alignment horizontal="center" vertical="center" shrinkToFit="1"/>
      <protection locked="0"/>
    </xf>
    <xf numFmtId="0" fontId="39" fillId="0" borderId="135" xfId="0" applyFont="1" applyBorder="1" applyAlignment="1">
      <alignment horizontal="center" vertical="center" shrinkToFit="1"/>
    </xf>
    <xf numFmtId="0" fontId="39" fillId="0" borderId="110" xfId="0" applyFont="1" applyBorder="1" applyAlignment="1">
      <alignment horizontal="center" vertical="center" shrinkToFit="1"/>
    </xf>
    <xf numFmtId="0" fontId="12" fillId="5" borderId="136" xfId="0" applyFont="1" applyFill="1" applyBorder="1" applyAlignment="1" applyProtection="1">
      <alignment horizontal="center" vertical="center" shrinkToFit="1"/>
      <protection locked="0"/>
    </xf>
    <xf numFmtId="0" fontId="12" fillId="5" borderId="135" xfId="0" applyFont="1" applyFill="1" applyBorder="1" applyAlignment="1" applyProtection="1">
      <alignment horizontal="center" vertical="center" shrinkToFit="1"/>
      <protection locked="0"/>
    </xf>
    <xf numFmtId="0" fontId="12" fillId="5" borderId="119" xfId="0" applyFont="1" applyFill="1" applyBorder="1" applyAlignment="1" applyProtection="1">
      <alignment horizontal="center" vertical="center" shrinkToFit="1"/>
      <protection locked="0"/>
    </xf>
    <xf numFmtId="0" fontId="12" fillId="5" borderId="144"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32"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31" xfId="0" applyFont="1" applyFill="1" applyBorder="1" applyAlignment="1" applyProtection="1">
      <alignment horizontal="center" vertical="center" shrinkToFit="1"/>
      <protection locked="0"/>
    </xf>
    <xf numFmtId="0" fontId="39" fillId="0" borderId="119" xfId="0" applyFont="1" applyBorder="1" applyAlignment="1">
      <alignment horizontal="center" vertical="center" textRotation="255" shrinkToFit="1"/>
    </xf>
    <xf numFmtId="0" fontId="39" fillId="0" borderId="23" xfId="0" applyFont="1" applyBorder="1" applyAlignment="1">
      <alignment horizontal="center" vertical="center" textRotation="255" shrinkToFit="1"/>
    </xf>
    <xf numFmtId="0" fontId="39" fillId="0" borderId="31" xfId="0" applyFont="1" applyBorder="1" applyAlignment="1">
      <alignment horizontal="center" vertical="center" textRotation="255" shrinkToFit="1"/>
    </xf>
    <xf numFmtId="0" fontId="38" fillId="0" borderId="0" xfId="0" applyFont="1" applyAlignment="1">
      <alignment horizontal="center" vertical="center" shrinkToFit="1"/>
    </xf>
    <xf numFmtId="0" fontId="16" fillId="0" borderId="0" xfId="0" applyFont="1" applyAlignment="1">
      <alignment horizontal="left" vertical="center" wrapText="1"/>
    </xf>
    <xf numFmtId="0" fontId="40" fillId="0" borderId="25" xfId="0" applyFont="1" applyBorder="1" applyAlignment="1">
      <alignment vertical="center" shrinkToFit="1"/>
    </xf>
    <xf numFmtId="0" fontId="40" fillId="0" borderId="1" xfId="0" applyFont="1" applyBorder="1" applyAlignment="1">
      <alignment vertical="center" shrinkToFit="1"/>
    </xf>
    <xf numFmtId="0" fontId="40" fillId="0" borderId="30" xfId="0" applyFont="1" applyBorder="1" applyAlignment="1">
      <alignment vertical="center" shrinkToFit="1"/>
    </xf>
    <xf numFmtId="0" fontId="40" fillId="0" borderId="8" xfId="0" applyFont="1" applyBorder="1" applyAlignment="1">
      <alignment vertical="center" shrinkToFit="1"/>
    </xf>
    <xf numFmtId="0" fontId="40" fillId="0" borderId="23" xfId="0" applyFont="1" applyBorder="1" applyAlignment="1">
      <alignment vertical="center" shrinkToFit="1"/>
    </xf>
    <xf numFmtId="0" fontId="40" fillId="0" borderId="27" xfId="0" applyFont="1" applyBorder="1" applyAlignment="1">
      <alignment vertical="center" shrinkToFit="1"/>
    </xf>
    <xf numFmtId="0" fontId="40" fillId="0" borderId="3" xfId="0" applyFont="1" applyBorder="1" applyAlignment="1">
      <alignment vertical="center" shrinkToFit="1"/>
    </xf>
    <xf numFmtId="0" fontId="40" fillId="0" borderId="31" xfId="0" applyFont="1" applyBorder="1" applyAlignment="1">
      <alignment vertical="center" shrinkToFit="1"/>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39" fillId="0" borderId="37" xfId="0" applyFont="1" applyBorder="1" applyAlignment="1">
      <alignment horizontal="distributed" vertical="center" shrinkToFit="1"/>
    </xf>
    <xf numFmtId="0" fontId="40" fillId="0" borderId="110" xfId="0" applyFont="1" applyBorder="1" applyAlignment="1">
      <alignment horizontal="center" vertical="center" shrinkToFit="1"/>
    </xf>
    <xf numFmtId="0" fontId="40" fillId="0" borderId="101" xfId="0" applyFont="1" applyBorder="1" applyAlignment="1">
      <alignment horizontal="center" vertical="center" shrinkToFit="1"/>
    </xf>
    <xf numFmtId="0" fontId="40" fillId="0" borderId="102" xfId="0" applyFont="1" applyBorder="1" applyAlignment="1">
      <alignment horizontal="center" vertical="center" shrinkToFit="1"/>
    </xf>
    <xf numFmtId="0" fontId="40" fillId="0" borderId="105" xfId="0" applyFont="1" applyBorder="1" applyAlignment="1">
      <alignment horizontal="center" vertical="center" shrinkToFit="1"/>
    </xf>
    <xf numFmtId="0" fontId="41" fillId="4" borderId="136" xfId="0" applyFont="1" applyFill="1" applyBorder="1" applyAlignment="1" applyProtection="1">
      <alignment horizontal="right" vertical="center" shrinkToFit="1"/>
      <protection locked="0"/>
    </xf>
    <xf numFmtId="0" fontId="41" fillId="4" borderId="135" xfId="0" applyFont="1" applyFill="1" applyBorder="1" applyAlignment="1" applyProtection="1">
      <alignment horizontal="right" vertical="center" shrinkToFit="1"/>
      <protection locked="0"/>
    </xf>
    <xf numFmtId="0" fontId="41" fillId="4" borderId="108" xfId="0" applyFont="1" applyFill="1" applyBorder="1" applyAlignment="1" applyProtection="1">
      <alignment horizontal="right" vertical="center" shrinkToFit="1"/>
      <protection locked="0"/>
    </xf>
    <xf numFmtId="0" fontId="41" fillId="4" borderId="102" xfId="0" applyFont="1" applyFill="1" applyBorder="1" applyAlignment="1" applyProtection="1">
      <alignment horizontal="right" vertical="center" shrinkToFit="1"/>
      <protection locked="0"/>
    </xf>
    <xf numFmtId="0" fontId="40" fillId="0" borderId="135" xfId="0" applyFont="1" applyBorder="1" applyAlignment="1">
      <alignment horizontal="left" vertical="center" shrinkToFit="1"/>
    </xf>
    <xf numFmtId="0" fontId="40" fillId="0" borderId="137" xfId="0" applyFont="1" applyBorder="1" applyAlignment="1">
      <alignment horizontal="left" vertical="center" shrinkToFit="1"/>
    </xf>
    <xf numFmtId="0" fontId="40" fillId="0" borderId="98" xfId="0" applyFont="1" applyBorder="1" applyAlignment="1">
      <alignment horizontal="center" vertical="center"/>
    </xf>
    <xf numFmtId="0" fontId="40" fillId="0" borderId="0" xfId="0" applyFont="1" applyAlignment="1">
      <alignment horizontal="center" vertical="center"/>
    </xf>
    <xf numFmtId="0" fontId="40" fillId="0" borderId="39" xfId="0" applyFont="1" applyBorder="1" applyAlignment="1">
      <alignment horizontal="center" vertical="center" shrinkToFit="1"/>
    </xf>
    <xf numFmtId="0" fontId="40" fillId="0" borderId="40" xfId="0" applyFont="1" applyBorder="1" applyAlignment="1">
      <alignment horizontal="center" vertical="center" shrinkToFit="1"/>
    </xf>
    <xf numFmtId="0" fontId="41" fillId="6" borderId="41" xfId="0" applyFont="1" applyFill="1" applyBorder="1" applyAlignment="1" applyProtection="1">
      <alignment horizontal="center" vertical="center" shrinkToFit="1"/>
      <protection locked="0"/>
    </xf>
    <xf numFmtId="0" fontId="41" fillId="6" borderId="102" xfId="0" applyFont="1" applyFill="1" applyBorder="1" applyAlignment="1" applyProtection="1">
      <alignment horizontal="center" vertical="center" shrinkToFit="1"/>
      <protection locked="0"/>
    </xf>
    <xf numFmtId="0" fontId="40" fillId="0" borderId="104" xfId="0" applyFont="1" applyBorder="1" applyAlignment="1">
      <alignment horizontal="center" vertical="center" wrapText="1"/>
    </xf>
    <xf numFmtId="0" fontId="40" fillId="0" borderId="123" xfId="0" applyFont="1" applyBorder="1" applyAlignment="1">
      <alignment horizontal="center" vertical="center" wrapText="1"/>
    </xf>
    <xf numFmtId="0" fontId="40" fillId="0" borderId="141" xfId="0" applyFont="1" applyBorder="1" applyAlignment="1">
      <alignment horizontal="center" vertical="center" wrapText="1"/>
    </xf>
    <xf numFmtId="0" fontId="38" fillId="0" borderId="7" xfId="0" applyFont="1" applyBorder="1" applyAlignment="1">
      <alignment horizontal="center" vertical="center" shrinkToFit="1"/>
    </xf>
    <xf numFmtId="0" fontId="41" fillId="4" borderId="102" xfId="0" applyFont="1" applyFill="1" applyBorder="1" applyAlignment="1" applyProtection="1">
      <alignment horizontal="center" vertical="center" shrinkToFit="1"/>
      <protection locked="0"/>
    </xf>
    <xf numFmtId="0" fontId="23" fillId="0" borderId="0" xfId="2" applyFont="1" applyAlignment="1">
      <alignment wrapText="1"/>
    </xf>
    <xf numFmtId="0" fontId="23" fillId="0" borderId="0" xfId="2" applyFont="1" applyAlignment="1"/>
    <xf numFmtId="0" fontId="23" fillId="0" borderId="11" xfId="2" applyFont="1" applyBorder="1" applyAlignment="1"/>
    <xf numFmtId="0" fontId="23" fillId="0" borderId="149" xfId="2" applyFont="1" applyBorder="1" applyAlignment="1"/>
    <xf numFmtId="0" fontId="23" fillId="0" borderId="150" xfId="2" applyFont="1" applyBorder="1" applyAlignment="1"/>
    <xf numFmtId="0" fontId="18" fillId="0" borderId="65" xfId="2" applyFont="1" applyBorder="1" applyAlignment="1">
      <alignment horizontal="center" vertical="center"/>
    </xf>
    <xf numFmtId="0" fontId="18" fillId="0" borderId="66" xfId="2" applyFont="1" applyBorder="1" applyAlignment="1">
      <alignment horizontal="center" vertical="center"/>
    </xf>
    <xf numFmtId="0" fontId="18" fillId="0" borderId="67" xfId="2" applyFont="1" applyBorder="1" applyAlignment="1">
      <alignment horizontal="center" vertical="center"/>
    </xf>
    <xf numFmtId="0" fontId="18" fillId="0" borderId="10" xfId="2" applyFont="1" applyBorder="1" applyAlignment="1">
      <alignment horizontal="center" vertical="center"/>
    </xf>
    <xf numFmtId="0" fontId="18" fillId="0" borderId="0" xfId="2" applyFont="1" applyAlignment="1">
      <alignment horizontal="center" vertical="center"/>
    </xf>
    <xf numFmtId="0" fontId="18" fillId="0" borderId="145" xfId="2" applyFont="1" applyBorder="1" applyAlignment="1">
      <alignment horizontal="center" vertical="center"/>
    </xf>
    <xf numFmtId="0" fontId="18" fillId="0" borderId="121" xfId="2" applyFont="1" applyBorder="1" applyAlignment="1">
      <alignment horizontal="center" vertical="center"/>
    </xf>
    <xf numFmtId="0" fontId="18" fillId="0" borderId="122" xfId="2" applyFont="1" applyBorder="1" applyAlignment="1">
      <alignment horizontal="center" vertical="center"/>
    </xf>
    <xf numFmtId="0" fontId="18" fillId="0" borderId="68" xfId="2" applyFont="1" applyBorder="1" applyAlignment="1">
      <alignment horizontal="center" vertical="center"/>
    </xf>
    <xf numFmtId="0" fontId="18" fillId="0" borderId="138" xfId="2" applyFont="1" applyBorder="1" applyAlignment="1">
      <alignment horizontal="center" vertical="center"/>
    </xf>
    <xf numFmtId="0" fontId="18" fillId="0" borderId="120" xfId="2" applyFont="1" applyBorder="1" applyAlignment="1">
      <alignment horizontal="center" vertical="center"/>
    </xf>
    <xf numFmtId="0" fontId="18" fillId="0" borderId="68" xfId="2" applyFont="1" applyBorder="1" applyAlignment="1">
      <alignment horizontal="center" vertical="center" shrinkToFit="1"/>
    </xf>
    <xf numFmtId="0" fontId="10" fillId="0" borderId="66" xfId="2" applyBorder="1" applyAlignment="1">
      <alignment horizontal="center" vertical="center" shrinkToFit="1"/>
    </xf>
    <xf numFmtId="0" fontId="10" fillId="0" borderId="69" xfId="2" applyBorder="1" applyAlignment="1">
      <alignment horizontal="center" vertical="center" shrinkToFit="1"/>
    </xf>
    <xf numFmtId="0" fontId="10" fillId="0" borderId="138" xfId="2" applyBorder="1" applyAlignment="1">
      <alignment horizontal="center" vertical="center" shrinkToFit="1"/>
    </xf>
    <xf numFmtId="0" fontId="10" fillId="0" borderId="0" xfId="2" applyAlignment="1">
      <alignment horizontal="center" vertical="center" shrinkToFit="1"/>
    </xf>
    <xf numFmtId="0" fontId="10" fillId="0" borderId="11" xfId="2" applyBorder="1" applyAlignment="1">
      <alignment horizontal="center" vertical="center" shrinkToFit="1"/>
    </xf>
    <xf numFmtId="0" fontId="18" fillId="0" borderId="70" xfId="2" applyFont="1" applyBorder="1" applyAlignment="1">
      <alignment horizontal="center" vertical="center"/>
    </xf>
    <xf numFmtId="0" fontId="18" fillId="0" borderId="152" xfId="2" applyFont="1" applyBorder="1" applyAlignment="1">
      <alignment horizontal="center" vertical="center"/>
    </xf>
    <xf numFmtId="0" fontId="18" fillId="0" borderId="62" xfId="2" applyFont="1" applyBorder="1" applyAlignment="1">
      <alignment horizontal="center" vertical="center" shrinkToFit="1"/>
    </xf>
    <xf numFmtId="0" fontId="18" fillId="0" borderId="63" xfId="2" applyFont="1" applyBorder="1" applyAlignment="1">
      <alignment horizontal="center" vertical="center" shrinkToFit="1"/>
    </xf>
    <xf numFmtId="0" fontId="18" fillId="0" borderId="64" xfId="2" applyFont="1" applyBorder="1" applyAlignment="1">
      <alignment horizontal="center" vertical="center" shrinkToFit="1"/>
    </xf>
    <xf numFmtId="0" fontId="18" fillId="0" borderId="146" xfId="2" applyFont="1" applyBorder="1" applyAlignment="1">
      <alignment horizontal="center" vertical="center"/>
    </xf>
    <xf numFmtId="0" fontId="18" fillId="0" borderId="147" xfId="2" applyFont="1" applyBorder="1" applyAlignment="1">
      <alignment horizontal="center" vertical="center"/>
    </xf>
    <xf numFmtId="0" fontId="18" fillId="0" borderId="148" xfId="2" applyFont="1" applyBorder="1" applyAlignment="1">
      <alignment horizontal="center" vertical="center"/>
    </xf>
    <xf numFmtId="0" fontId="18" fillId="0" borderId="11" xfId="2" applyFont="1" applyBorder="1" applyAlignment="1">
      <alignment horizontal="center" vertical="center"/>
    </xf>
    <xf numFmtId="0" fontId="18" fillId="0" borderId="153" xfId="2" applyFont="1" applyBorder="1" applyAlignment="1">
      <alignment horizontal="center" vertical="center"/>
    </xf>
    <xf numFmtId="0" fontId="18" fillId="0" borderId="151" xfId="2" applyFont="1" applyBorder="1" applyAlignment="1">
      <alignment horizontal="center" vertical="center"/>
    </xf>
    <xf numFmtId="0" fontId="18" fillId="0" borderId="138" xfId="2" applyFont="1" applyBorder="1" applyAlignment="1">
      <alignment horizontal="right" vertical="center"/>
    </xf>
    <xf numFmtId="0" fontId="18" fillId="0" borderId="0" xfId="2" applyFont="1" applyAlignment="1">
      <alignment horizontal="right" vertical="center"/>
    </xf>
    <xf numFmtId="0" fontId="18" fillId="0" borderId="11" xfId="2" applyFont="1" applyBorder="1" applyAlignment="1">
      <alignment horizontal="right" vertical="center"/>
    </xf>
    <xf numFmtId="0" fontId="18" fillId="0" borderId="120" xfId="2" applyFont="1" applyBorder="1" applyAlignment="1">
      <alignment horizontal="right" vertical="center"/>
    </xf>
    <xf numFmtId="0" fontId="18" fillId="0" borderId="121" xfId="2" applyFont="1" applyBorder="1" applyAlignment="1">
      <alignment horizontal="right" vertical="center"/>
    </xf>
    <xf numFmtId="0" fontId="18" fillId="0" borderId="151" xfId="2" applyFont="1" applyBorder="1" applyAlignment="1">
      <alignment horizontal="right" vertical="center"/>
    </xf>
    <xf numFmtId="0" fontId="24" fillId="0" borderId="10" xfId="2" applyFont="1" applyBorder="1" applyAlignment="1">
      <alignment horizontal="center" vertical="center"/>
    </xf>
    <xf numFmtId="0" fontId="24" fillId="0" borderId="0" xfId="2" applyFont="1" applyAlignment="1">
      <alignment horizontal="center" vertical="center"/>
    </xf>
    <xf numFmtId="0" fontId="24" fillId="0" borderId="11" xfId="2" applyFont="1" applyBorder="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center" vertical="center" shrinkToFit="1"/>
    </xf>
    <xf numFmtId="0" fontId="17" fillId="0" borderId="0" xfId="2" applyFont="1" applyAlignment="1">
      <alignment horizontal="center" vertical="center" shrinkToFit="1"/>
    </xf>
    <xf numFmtId="0" fontId="18" fillId="0" borderId="10" xfId="2" applyFont="1" applyBorder="1" applyAlignment="1">
      <alignment horizontal="left" vertical="center"/>
    </xf>
    <xf numFmtId="0" fontId="22" fillId="0" borderId="0" xfId="2" applyFont="1" applyAlignment="1">
      <alignment horizontal="left" vertical="center"/>
    </xf>
    <xf numFmtId="0" fontId="22" fillId="0" borderId="11" xfId="2" applyFont="1" applyBorder="1" applyAlignment="1">
      <alignment horizontal="left" vertical="center"/>
    </xf>
    <xf numFmtId="0" fontId="22" fillId="0" borderId="10" xfId="2" applyFont="1" applyBorder="1" applyAlignment="1">
      <alignment horizontal="left" vertical="center"/>
    </xf>
    <xf numFmtId="0" fontId="18" fillId="0" borderId="159" xfId="2" applyFont="1" applyBorder="1" applyAlignment="1">
      <alignment horizontal="center" vertical="center"/>
    </xf>
    <xf numFmtId="0" fontId="18" fillId="0" borderId="149" xfId="2" applyFont="1" applyBorder="1" applyAlignment="1">
      <alignment horizontal="center" vertical="center"/>
    </xf>
    <xf numFmtId="0" fontId="23" fillId="0" borderId="0" xfId="1" applyFont="1" applyAlignment="1">
      <alignment horizontal="center" vertical="center"/>
    </xf>
    <xf numFmtId="0" fontId="12" fillId="0" borderId="0" xfId="2" applyFont="1" applyAlignment="1">
      <alignment horizontal="center" vertical="center"/>
    </xf>
    <xf numFmtId="49" fontId="17" fillId="0" borderId="0" xfId="2" applyNumberFormat="1" applyFont="1" applyAlignment="1">
      <alignment horizontal="center" vertical="center"/>
    </xf>
    <xf numFmtId="0" fontId="17" fillId="0" borderId="0" xfId="2" applyFont="1" applyAlignment="1">
      <alignment horizontal="center" vertical="center"/>
    </xf>
    <xf numFmtId="0" fontId="18" fillId="0" borderId="0" xfId="0" applyFont="1">
      <alignment vertical="center"/>
    </xf>
    <xf numFmtId="0" fontId="10" fillId="0" borderId="0" xfId="2">
      <alignment vertical="center"/>
    </xf>
    <xf numFmtId="0" fontId="10" fillId="0" borderId="11" xfId="2" applyBorder="1">
      <alignment vertical="center"/>
    </xf>
    <xf numFmtId="0" fontId="10" fillId="0" borderId="149" xfId="2" applyBorder="1">
      <alignment vertical="center"/>
    </xf>
    <xf numFmtId="0" fontId="10" fillId="0" borderId="150" xfId="2" applyBorder="1">
      <alignment vertical="center"/>
    </xf>
    <xf numFmtId="0" fontId="23" fillId="0" borderId="0" xfId="2" applyFont="1" applyAlignment="1">
      <alignment horizontal="distributed" vertical="center"/>
    </xf>
    <xf numFmtId="0" fontId="14" fillId="0" borderId="0" xfId="2" applyFont="1" applyAlignment="1">
      <alignment horizontal="distributed" vertical="center" wrapText="1"/>
    </xf>
    <xf numFmtId="0" fontId="10" fillId="0" borderId="0" xfId="2" applyAlignment="1">
      <alignment horizontal="distributed" vertical="center"/>
    </xf>
    <xf numFmtId="0" fontId="14" fillId="0" borderId="0" xfId="2" applyFont="1" applyAlignment="1">
      <alignment horizontal="distributed" vertical="center"/>
    </xf>
    <xf numFmtId="0" fontId="17" fillId="0" borderId="0" xfId="2" applyFont="1" applyAlignment="1">
      <alignment horizontal="left" vertical="center" shrinkToFit="1"/>
    </xf>
    <xf numFmtId="0" fontId="17" fillId="0" borderId="0" xfId="2" applyFont="1" applyAlignment="1">
      <alignment horizontal="left" vertical="center"/>
    </xf>
    <xf numFmtId="0" fontId="23" fillId="0" borderId="0" xfId="0" applyFont="1" applyAlignment="1">
      <alignment horizontal="left" vertical="center"/>
    </xf>
    <xf numFmtId="0" fontId="23" fillId="0" borderId="121" xfId="0" applyFont="1" applyBorder="1" applyAlignment="1">
      <alignment horizontal="center" vertical="center"/>
    </xf>
    <xf numFmtId="0" fontId="23" fillId="0" borderId="154" xfId="1" applyFont="1" applyBorder="1" applyAlignment="1">
      <alignment horizontal="center" vertical="center"/>
    </xf>
    <xf numFmtId="0" fontId="23" fillId="0" borderId="147" xfId="0" applyFont="1" applyBorder="1" applyAlignment="1">
      <alignment horizontal="center" vertical="center"/>
    </xf>
    <xf numFmtId="0" fontId="23" fillId="0" borderId="155" xfId="2" applyFont="1" applyBorder="1" applyAlignment="1">
      <alignment horizontal="center" vertical="center"/>
    </xf>
    <xf numFmtId="0" fontId="23" fillId="0" borderId="120" xfId="0" applyFont="1" applyBorder="1" applyAlignment="1">
      <alignment horizontal="center" vertical="center"/>
    </xf>
    <xf numFmtId="0" fontId="23" fillId="0" borderId="122" xfId="1" applyFont="1" applyBorder="1" applyAlignment="1">
      <alignment horizontal="center" vertical="center"/>
    </xf>
    <xf numFmtId="0" fontId="23" fillId="0" borderId="154" xfId="2" applyFont="1" applyBorder="1" applyAlignment="1">
      <alignment horizontal="right" vertical="center"/>
    </xf>
    <xf numFmtId="0" fontId="23" fillId="0" borderId="147" xfId="2" applyFont="1" applyBorder="1" applyAlignment="1">
      <alignment horizontal="right" vertical="center"/>
    </xf>
    <xf numFmtId="0" fontId="23" fillId="0" borderId="120" xfId="2" applyFont="1" applyBorder="1" applyAlignment="1">
      <alignment horizontal="right" vertical="center"/>
    </xf>
    <xf numFmtId="0" fontId="23" fillId="0" borderId="121" xfId="2" applyFont="1" applyBorder="1" applyAlignment="1">
      <alignment horizontal="right" vertical="center"/>
    </xf>
    <xf numFmtId="0" fontId="23" fillId="0" borderId="147" xfId="0" applyFont="1" applyBorder="1" applyAlignment="1">
      <alignment horizontal="left" vertical="center"/>
    </xf>
    <xf numFmtId="0" fontId="23" fillId="0" borderId="155" xfId="0" applyFont="1" applyBorder="1" applyAlignment="1">
      <alignment horizontal="left" vertical="center"/>
    </xf>
    <xf numFmtId="0" fontId="23" fillId="0" borderId="121" xfId="0" applyFont="1" applyBorder="1" applyAlignment="1">
      <alignment horizontal="left" vertical="center"/>
    </xf>
    <xf numFmtId="0" fontId="23" fillId="0" borderId="122" xfId="2" applyFont="1" applyBorder="1" applyAlignment="1">
      <alignment horizontal="left" vertical="center"/>
    </xf>
    <xf numFmtId="49" fontId="23" fillId="0" borderId="154" xfId="2" applyNumberFormat="1" applyFont="1" applyBorder="1" applyAlignment="1">
      <alignment horizontal="center" vertical="center"/>
    </xf>
    <xf numFmtId="0" fontId="23" fillId="0" borderId="156" xfId="2" applyFont="1" applyBorder="1">
      <alignment vertical="center"/>
    </xf>
    <xf numFmtId="0" fontId="23" fillId="0" borderId="157" xfId="2" applyFont="1" applyBorder="1">
      <alignment vertical="center"/>
    </xf>
    <xf numFmtId="0" fontId="23" fillId="0" borderId="158" xfId="2" applyFont="1" applyBorder="1">
      <alignment vertical="center"/>
    </xf>
    <xf numFmtId="0" fontId="23" fillId="0" borderId="60" xfId="2" applyFont="1" applyBorder="1" applyAlignment="1">
      <alignment horizontal="left" vertical="center"/>
    </xf>
    <xf numFmtId="0" fontId="23" fillId="0" borderId="0" xfId="2" applyFont="1" applyAlignment="1">
      <alignment horizontal="center" vertical="center" shrinkToFit="1"/>
    </xf>
    <xf numFmtId="0" fontId="23" fillId="0" borderId="61" xfId="2" applyFont="1" applyBorder="1" applyAlignment="1">
      <alignment horizontal="center" vertical="center"/>
    </xf>
    <xf numFmtId="0" fontId="23" fillId="0" borderId="61" xfId="2" applyFont="1" applyBorder="1" applyAlignment="1">
      <alignment horizontal="center" vertical="center" shrinkToFit="1"/>
    </xf>
    <xf numFmtId="0" fontId="23" fillId="0" borderId="61" xfId="2" applyFont="1" applyBorder="1" applyAlignment="1">
      <alignment horizontal="distributed" vertical="center"/>
    </xf>
    <xf numFmtId="0" fontId="10" fillId="0" borderId="61" xfId="2" applyBorder="1" applyAlignment="1">
      <alignment horizontal="distributed" vertical="center"/>
    </xf>
    <xf numFmtId="0" fontId="23" fillId="0" borderId="60" xfId="2" applyFont="1" applyBorder="1" applyAlignment="1">
      <alignment horizontal="center" vertical="center"/>
    </xf>
    <xf numFmtId="0" fontId="18" fillId="0" borderId="0" xfId="0" applyFont="1" applyAlignment="1">
      <alignment horizontal="distributed" vertical="center"/>
    </xf>
    <xf numFmtId="0" fontId="22" fillId="0" borderId="0" xfId="2" applyFont="1" applyAlignment="1">
      <alignment horizontal="distributed" vertical="center"/>
    </xf>
    <xf numFmtId="0" fontId="16" fillId="0" borderId="160" xfId="2" applyFont="1" applyBorder="1" applyAlignment="1">
      <alignment horizontal="center" vertical="center" wrapText="1"/>
    </xf>
    <xf numFmtId="0" fontId="16" fillId="0" borderId="160" xfId="0" applyFont="1" applyBorder="1" applyAlignment="1">
      <alignment horizontal="left" vertical="center" wrapText="1"/>
    </xf>
    <xf numFmtId="0" fontId="16" fillId="0" borderId="12" xfId="2" applyFont="1" applyBorder="1" applyAlignment="1">
      <alignment horizontal="left" vertical="center"/>
    </xf>
    <xf numFmtId="0" fontId="16" fillId="0" borderId="13" xfId="2" applyFont="1" applyBorder="1" applyAlignment="1">
      <alignment horizontal="left" vertical="center"/>
    </xf>
    <xf numFmtId="0" fontId="16" fillId="0" borderId="14" xfId="2" applyFont="1" applyBorder="1" applyAlignment="1">
      <alignment horizontal="left" vertical="center"/>
    </xf>
    <xf numFmtId="0" fontId="16" fillId="0" borderId="160" xfId="0" applyFont="1" applyBorder="1" applyAlignment="1">
      <alignment horizontal="justify" vertical="center" wrapText="1"/>
    </xf>
    <xf numFmtId="0" fontId="75" fillId="0" borderId="160" xfId="0" applyFont="1" applyBorder="1" applyAlignment="1">
      <alignment horizontal="left" vertical="center" wrapText="1"/>
    </xf>
    <xf numFmtId="0" fontId="10" fillId="0" borderId="160" xfId="0" applyFont="1" applyBorder="1" applyAlignment="1">
      <alignment vertical="center" wrapText="1"/>
    </xf>
    <xf numFmtId="58" fontId="16" fillId="0" borderId="0" xfId="2" applyNumberFormat="1" applyFont="1" applyAlignment="1">
      <alignment horizontal="right" vertical="center"/>
    </xf>
    <xf numFmtId="0" fontId="16" fillId="0" borderId="0" xfId="2" applyFont="1" applyAlignment="1">
      <alignment horizontal="right" vertical="center"/>
    </xf>
    <xf numFmtId="0" fontId="22" fillId="0" borderId="0" xfId="2" applyFont="1" applyAlignment="1">
      <alignment horizontal="center" vertical="center"/>
    </xf>
    <xf numFmtId="0" fontId="16" fillId="0" borderId="121" xfId="2" applyFont="1" applyBorder="1" applyAlignment="1">
      <alignment horizontal="left" vertical="center" wrapText="1"/>
    </xf>
    <xf numFmtId="0" fontId="16" fillId="0" borderId="161" xfId="2" applyFont="1" applyBorder="1" applyAlignment="1">
      <alignment horizontal="center" vertical="center" wrapText="1"/>
    </xf>
    <xf numFmtId="0" fontId="16" fillId="0" borderId="162" xfId="2" applyFont="1" applyBorder="1" applyAlignment="1">
      <alignment horizontal="center" vertical="center" wrapText="1"/>
    </xf>
    <xf numFmtId="0" fontId="16" fillId="0" borderId="163" xfId="2" applyFont="1" applyBorder="1" applyAlignment="1">
      <alignment horizontal="center" vertical="center" wrapText="1"/>
    </xf>
    <xf numFmtId="0" fontId="16" fillId="0" borderId="161" xfId="2" applyFont="1" applyBorder="1" applyAlignment="1">
      <alignment horizontal="left" vertical="center" wrapText="1"/>
    </xf>
    <xf numFmtId="0" fontId="16" fillId="0" borderId="163" xfId="2" applyFont="1" applyBorder="1" applyAlignment="1">
      <alignment horizontal="left" vertical="center" wrapText="1"/>
    </xf>
    <xf numFmtId="0" fontId="75" fillId="0" borderId="160" xfId="0" applyFont="1" applyBorder="1" applyAlignment="1">
      <alignment horizontal="justify" vertical="center" wrapText="1"/>
    </xf>
    <xf numFmtId="0" fontId="16" fillId="0" borderId="161" xfId="0" applyFont="1" applyBorder="1" applyAlignment="1">
      <alignment horizontal="center" vertical="center"/>
    </xf>
    <xf numFmtId="0" fontId="31" fillId="0" borderId="162" xfId="0" applyFont="1" applyBorder="1" applyAlignment="1">
      <alignment horizontal="center" vertical="center"/>
    </xf>
    <xf numFmtId="0" fontId="31" fillId="0" borderId="163" xfId="0" applyFont="1" applyBorder="1" applyAlignment="1">
      <alignment horizontal="center" vertical="center"/>
    </xf>
    <xf numFmtId="0" fontId="14" fillId="0" borderId="154" xfId="0" applyFont="1" applyBorder="1" applyAlignment="1">
      <alignment horizontal="center" vertical="center"/>
    </xf>
    <xf numFmtId="0" fontId="14" fillId="0" borderId="147" xfId="0" applyFont="1" applyBorder="1" applyAlignment="1">
      <alignment horizontal="center" vertical="center"/>
    </xf>
    <xf numFmtId="0" fontId="14" fillId="0" borderId="138" xfId="0" applyFont="1" applyBorder="1" applyAlignment="1">
      <alignment horizontal="center" vertical="center"/>
    </xf>
    <xf numFmtId="0" fontId="14" fillId="0" borderId="0" xfId="2" applyFont="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47"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21" xfId="0" applyFont="1" applyBorder="1" applyAlignment="1" applyProtection="1">
      <alignment horizontal="center" vertical="center"/>
      <protection locked="0"/>
    </xf>
    <xf numFmtId="0" fontId="14" fillId="0" borderId="155" xfId="0" applyFont="1" applyBorder="1" applyAlignment="1">
      <alignment horizontal="center" vertical="center"/>
    </xf>
    <xf numFmtId="0" fontId="14" fillId="0" borderId="145" xfId="0" applyFont="1" applyBorder="1" applyAlignment="1">
      <alignment horizontal="center" vertical="center"/>
    </xf>
    <xf numFmtId="0" fontId="14" fillId="0" borderId="122" xfId="0" applyFont="1" applyBorder="1" applyAlignment="1">
      <alignment horizontal="center" vertical="center"/>
    </xf>
    <xf numFmtId="0" fontId="14" fillId="0" borderId="161" xfId="0" applyFont="1" applyBorder="1">
      <alignment vertical="center"/>
    </xf>
    <xf numFmtId="0" fontId="10" fillId="0" borderId="162" xfId="1" applyBorder="1">
      <alignment vertical="center"/>
    </xf>
    <xf numFmtId="0" fontId="10" fillId="0" borderId="163" xfId="1" applyBorder="1">
      <alignment vertical="center"/>
    </xf>
    <xf numFmtId="0" fontId="10" fillId="0" borderId="161" xfId="1" applyBorder="1">
      <alignment vertical="center"/>
    </xf>
    <xf numFmtId="0" fontId="16" fillId="0" borderId="162" xfId="0" applyFont="1" applyBorder="1" applyAlignment="1">
      <alignment horizontal="center" vertical="center"/>
    </xf>
    <xf numFmtId="0" fontId="16" fillId="0" borderId="163" xfId="0" applyFont="1" applyBorder="1" applyAlignment="1">
      <alignment horizontal="center" vertical="center"/>
    </xf>
    <xf numFmtId="0" fontId="16" fillId="0" borderId="154" xfId="0" applyFont="1" applyBorder="1" applyAlignment="1">
      <alignment horizontal="center" vertical="center"/>
    </xf>
    <xf numFmtId="0" fontId="16" fillId="0" borderId="147" xfId="1" applyFont="1" applyBorder="1" applyAlignment="1">
      <alignment horizontal="center" vertical="center"/>
    </xf>
    <xf numFmtId="0" fontId="16" fillId="0" borderId="155" xfId="1" applyFont="1" applyBorder="1" applyAlignment="1">
      <alignment horizontal="center" vertical="center"/>
    </xf>
    <xf numFmtId="0" fontId="16" fillId="0" borderId="138" xfId="0" applyFont="1" applyBorder="1" applyAlignment="1">
      <alignment horizontal="center" vertical="center"/>
    </xf>
    <xf numFmtId="0" fontId="16" fillId="0" borderId="0" xfId="2" applyFont="1" applyAlignment="1">
      <alignment horizontal="center" vertical="center"/>
    </xf>
    <xf numFmtId="0" fontId="16" fillId="0" borderId="145"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36" fillId="0" borderId="0" xfId="0" applyFont="1" applyAlignment="1">
      <alignment horizontal="center" vertical="center" wrapText="1"/>
    </xf>
    <xf numFmtId="0" fontId="18" fillId="0" borderId="0" xfId="2" applyFont="1" applyAlignment="1">
      <alignment horizontal="left" vertical="center"/>
    </xf>
    <xf numFmtId="0" fontId="30" fillId="0" borderId="0" xfId="0" applyFont="1">
      <alignment vertical="center"/>
    </xf>
    <xf numFmtId="0" fontId="78" fillId="0" borderId="0" xfId="2" applyFont="1" applyAlignment="1">
      <alignment horizontal="left" vertical="center"/>
    </xf>
    <xf numFmtId="0" fontId="12" fillId="0" borderId="0" xfId="0" applyFont="1" applyAlignment="1" applyProtection="1">
      <alignment horizontal="center" vertical="center" shrinkToFit="1"/>
      <protection locked="0"/>
    </xf>
    <xf numFmtId="0" fontId="23" fillId="0" borderId="0" xfId="2" applyFont="1">
      <alignment vertical="center"/>
    </xf>
    <xf numFmtId="0" fontId="23" fillId="0" borderId="84" xfId="0" applyFont="1" applyBorder="1">
      <alignment vertical="center"/>
    </xf>
    <xf numFmtId="0" fontId="23" fillId="0" borderId="138" xfId="0" applyFont="1" applyBorder="1">
      <alignment vertical="center"/>
    </xf>
    <xf numFmtId="0" fontId="23" fillId="0" borderId="90" xfId="0" applyFont="1" applyBorder="1">
      <alignment vertical="center"/>
    </xf>
    <xf numFmtId="0" fontId="23" fillId="0" borderId="86" xfId="0" applyFont="1" applyBorder="1" applyAlignment="1">
      <alignment horizontal="center" vertical="center"/>
    </xf>
    <xf numFmtId="0" fontId="16" fillId="0" borderId="161" xfId="0" applyFont="1" applyBorder="1" applyAlignment="1">
      <alignment horizontal="center" vertical="center" shrinkToFit="1"/>
    </xf>
    <xf numFmtId="0" fontId="16" fillId="0" borderId="162" xfId="0" applyFont="1" applyBorder="1" applyAlignment="1">
      <alignment horizontal="center" vertical="center" shrinkToFit="1"/>
    </xf>
    <xf numFmtId="0" fontId="16" fillId="0" borderId="161" xfId="0" applyFont="1" applyBorder="1" applyAlignment="1" applyProtection="1">
      <alignment horizontal="left" vertical="center" shrinkToFit="1"/>
      <protection locked="0"/>
    </xf>
    <xf numFmtId="0" fontId="16" fillId="0" borderId="162" xfId="0" applyFont="1" applyBorder="1" applyAlignment="1" applyProtection="1">
      <alignment horizontal="left" vertical="center" shrinkToFit="1"/>
      <protection locked="0"/>
    </xf>
    <xf numFmtId="0" fontId="16" fillId="0" borderId="163" xfId="0" applyFont="1" applyBorder="1" applyAlignment="1" applyProtection="1">
      <alignment horizontal="left" vertical="center" shrinkToFit="1"/>
      <protection locked="0"/>
    </xf>
    <xf numFmtId="0" fontId="18" fillId="0" borderId="121" xfId="0" applyFont="1" applyBorder="1" applyAlignment="1">
      <alignment horizontal="distributed" vertical="center"/>
    </xf>
    <xf numFmtId="0" fontId="23" fillId="0" borderId="85" xfId="0" applyFont="1" applyBorder="1" applyAlignment="1">
      <alignment horizontal="center" vertical="center"/>
    </xf>
    <xf numFmtId="0" fontId="23" fillId="0" borderId="88" xfId="0" applyFont="1" applyBorder="1" applyAlignment="1">
      <alignment horizontal="center" vertical="center"/>
    </xf>
    <xf numFmtId="0" fontId="18" fillId="0" borderId="154" xfId="0" applyFont="1" applyBorder="1" applyAlignment="1" applyProtection="1">
      <alignment horizontal="left" vertical="center" shrinkToFit="1"/>
      <protection locked="0"/>
    </xf>
    <xf numFmtId="0" fontId="18" fillId="0" borderId="147" xfId="0" applyFont="1" applyBorder="1" applyAlignment="1" applyProtection="1">
      <alignment horizontal="left" vertical="center" shrinkToFit="1"/>
      <protection locked="0"/>
    </xf>
    <xf numFmtId="0" fontId="18" fillId="0" borderId="155" xfId="0" applyFont="1" applyBorder="1" applyAlignment="1" applyProtection="1">
      <alignment horizontal="left" vertical="center" shrinkToFit="1"/>
      <protection locked="0"/>
    </xf>
    <xf numFmtId="0" fontId="18" fillId="0" borderId="138"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145" xfId="0" applyFont="1" applyBorder="1" applyAlignment="1" applyProtection="1">
      <alignment horizontal="left" vertical="center" shrinkToFit="1"/>
      <protection locked="0"/>
    </xf>
    <xf numFmtId="0" fontId="18" fillId="0" borderId="120" xfId="0" applyFont="1" applyBorder="1" applyAlignment="1" applyProtection="1">
      <alignment horizontal="left" vertical="center" shrinkToFit="1"/>
      <protection locked="0"/>
    </xf>
    <xf numFmtId="0" fontId="18" fillId="0" borderId="121" xfId="0" applyFont="1" applyBorder="1" applyAlignment="1" applyProtection="1">
      <alignment horizontal="left" vertical="center" shrinkToFit="1"/>
      <protection locked="0"/>
    </xf>
    <xf numFmtId="0" fontId="18" fillId="0" borderId="122" xfId="0" applyFont="1" applyBorder="1" applyAlignment="1" applyProtection="1">
      <alignment horizontal="left" vertical="center" shrinkToFit="1"/>
      <protection locked="0"/>
    </xf>
    <xf numFmtId="0" fontId="23" fillId="0" borderId="154" xfId="0" applyFont="1" applyBorder="1" applyAlignment="1">
      <alignment horizontal="distributed" vertical="center" wrapText="1"/>
    </xf>
    <xf numFmtId="0" fontId="23" fillId="0" borderId="147" xfId="0" applyFont="1" applyBorder="1" applyAlignment="1">
      <alignment horizontal="distributed" vertical="center" wrapText="1"/>
    </xf>
    <xf numFmtId="0" fontId="23" fillId="0" borderId="155" xfId="0" applyFont="1" applyBorder="1" applyAlignment="1">
      <alignment horizontal="distributed" vertical="center" wrapText="1"/>
    </xf>
    <xf numFmtId="0" fontId="23" fillId="0" borderId="138" xfId="0" applyFont="1" applyBorder="1" applyAlignment="1">
      <alignment horizontal="distributed" vertical="center" wrapText="1"/>
    </xf>
    <xf numFmtId="0" fontId="23" fillId="0" borderId="0" xfId="0" applyFont="1" applyAlignment="1">
      <alignment horizontal="distributed" vertical="center" wrapText="1"/>
    </xf>
    <xf numFmtId="0" fontId="23" fillId="0" borderId="145" xfId="0" applyFont="1" applyBorder="1" applyAlignment="1">
      <alignment horizontal="distributed" vertical="center" wrapText="1"/>
    </xf>
    <xf numFmtId="0" fontId="18" fillId="0" borderId="84"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13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0" fillId="0" borderId="147" xfId="0" applyFont="1" applyBorder="1" applyProtection="1">
      <alignment vertical="center"/>
      <protection locked="0"/>
    </xf>
    <xf numFmtId="0" fontId="10" fillId="0" borderId="0" xfId="0" applyFont="1" applyProtection="1">
      <alignment vertical="center"/>
      <protection locked="0"/>
    </xf>
    <xf numFmtId="0" fontId="30" fillId="0" borderId="147" xfId="0" applyFont="1" applyBorder="1">
      <alignment vertical="center"/>
    </xf>
    <xf numFmtId="0" fontId="23" fillId="0" borderId="120" xfId="0" applyFont="1" applyBorder="1" applyAlignment="1">
      <alignment horizontal="distributed" vertical="center" wrapText="1"/>
    </xf>
    <xf numFmtId="0" fontId="23" fillId="0" borderId="121" xfId="0" applyFont="1" applyBorder="1" applyAlignment="1">
      <alignment horizontal="distributed" vertical="center" wrapText="1"/>
    </xf>
    <xf numFmtId="0" fontId="23" fillId="0" borderId="122" xfId="0" applyFont="1" applyBorder="1" applyAlignment="1">
      <alignment horizontal="distributed" vertical="center" wrapText="1"/>
    </xf>
    <xf numFmtId="0" fontId="18" fillId="0" borderId="145" xfId="0"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0" fontId="18" fillId="0" borderId="121" xfId="0" applyFont="1" applyBorder="1" applyAlignment="1" applyProtection="1">
      <alignment horizontal="center" vertical="center"/>
      <protection locked="0"/>
    </xf>
    <xf numFmtId="0" fontId="18" fillId="0" borderId="122" xfId="0" applyFont="1" applyBorder="1" applyAlignment="1" applyProtection="1">
      <alignment horizontal="center" vertical="center"/>
      <protection locked="0"/>
    </xf>
    <xf numFmtId="0" fontId="23" fillId="0" borderId="87" xfId="0" applyFont="1" applyBorder="1" applyAlignment="1">
      <alignment horizontal="center" vertical="center"/>
    </xf>
    <xf numFmtId="0" fontId="16" fillId="7" borderId="161" xfId="0" applyFont="1" applyFill="1" applyBorder="1" applyAlignment="1" applyProtection="1">
      <alignment horizontal="left" vertical="center" shrinkToFit="1"/>
      <protection locked="0"/>
    </xf>
    <xf numFmtId="0" fontId="16" fillId="7" borderId="162" xfId="0" applyFont="1" applyFill="1" applyBorder="1" applyAlignment="1" applyProtection="1">
      <alignment horizontal="left" vertical="center" shrinkToFit="1"/>
      <protection locked="0"/>
    </xf>
    <xf numFmtId="0" fontId="16" fillId="7" borderId="163" xfId="0" applyFont="1" applyFill="1" applyBorder="1" applyAlignment="1" applyProtection="1">
      <alignment horizontal="left" vertical="center" shrinkToFit="1"/>
      <protection locked="0"/>
    </xf>
    <xf numFmtId="0" fontId="23" fillId="0" borderId="0" xfId="0" applyFont="1" applyAlignment="1">
      <alignment horizontal="distributed" wrapText="1"/>
    </xf>
    <xf numFmtId="0" fontId="23" fillId="0" borderId="0" xfId="0" applyFont="1" applyAlignment="1">
      <alignment horizontal="distributed" vertical="top"/>
    </xf>
    <xf numFmtId="0" fontId="23" fillId="0" borderId="121" xfId="0" applyFont="1" applyBorder="1" applyAlignment="1">
      <alignment horizontal="distributed" vertical="top"/>
    </xf>
    <xf numFmtId="0" fontId="23" fillId="0" borderId="147" xfId="0" applyFont="1" applyBorder="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8" fillId="0" borderId="145" xfId="0" applyFont="1" applyBorder="1" applyAlignment="1" applyProtection="1">
      <alignment horizontal="center" vertical="center" shrinkToFit="1"/>
      <protection locked="0"/>
    </xf>
    <xf numFmtId="0" fontId="18" fillId="0" borderId="121" xfId="0" applyFont="1" applyBorder="1" applyAlignment="1" applyProtection="1">
      <alignment horizontal="center" vertical="center" shrinkToFit="1"/>
      <protection locked="0"/>
    </xf>
    <xf numFmtId="0" fontId="18" fillId="0" borderId="122" xfId="0" applyFont="1" applyBorder="1" applyAlignment="1" applyProtection="1">
      <alignment horizontal="center" vertical="center" shrinkToFit="1"/>
      <protection locked="0"/>
    </xf>
    <xf numFmtId="0" fontId="18" fillId="0" borderId="0" xfId="0" applyFont="1" applyAlignment="1">
      <alignment horizontal="distributed" vertical="center" wrapText="1"/>
    </xf>
    <xf numFmtId="0" fontId="18" fillId="0" borderId="0" xfId="0" applyFont="1" applyAlignment="1">
      <alignment horizontal="left" vertical="center" shrinkToFit="1"/>
    </xf>
    <xf numFmtId="0" fontId="18" fillId="0" borderId="91" xfId="0" applyFont="1" applyBorder="1" applyAlignment="1" applyProtection="1">
      <alignment horizontal="center" vertical="center" shrinkToFit="1"/>
      <protection locked="0"/>
    </xf>
    <xf numFmtId="0" fontId="18" fillId="0" borderId="171" xfId="0" applyFont="1" applyBorder="1" applyAlignment="1" applyProtection="1">
      <alignment horizontal="center" vertical="center" shrinkToFit="1"/>
      <protection locked="0"/>
    </xf>
    <xf numFmtId="0" fontId="18" fillId="0" borderId="147" xfId="0" applyFont="1" applyBorder="1" applyAlignment="1">
      <alignment horizontal="distributed" vertical="center"/>
    </xf>
    <xf numFmtId="49" fontId="18" fillId="0" borderId="154" xfId="0" applyNumberFormat="1" applyFont="1" applyBorder="1" applyAlignment="1" applyProtection="1">
      <alignment horizontal="center" vertical="center" shrinkToFit="1"/>
      <protection locked="0"/>
    </xf>
    <xf numFmtId="0" fontId="18" fillId="0" borderId="147" xfId="0" applyFont="1" applyBorder="1" applyAlignment="1" applyProtection="1">
      <alignment horizontal="center" vertical="center" shrinkToFit="1"/>
      <protection locked="0"/>
    </xf>
    <xf numFmtId="0" fontId="18" fillId="0" borderId="120" xfId="0" applyFont="1" applyBorder="1" applyAlignment="1" applyProtection="1">
      <alignment horizontal="center" vertical="center" shrinkToFit="1"/>
      <protection locked="0"/>
    </xf>
    <xf numFmtId="176" fontId="18" fillId="0" borderId="154" xfId="0" applyNumberFormat="1" applyFont="1" applyBorder="1" applyAlignment="1" applyProtection="1">
      <alignment horizontal="center" vertical="center" shrinkToFit="1"/>
      <protection locked="0"/>
    </xf>
    <xf numFmtId="176" fontId="18" fillId="0" borderId="147" xfId="0" applyNumberFormat="1" applyFont="1" applyBorder="1" applyAlignment="1" applyProtection="1">
      <alignment horizontal="center" vertical="center" shrinkToFit="1"/>
      <protection locked="0"/>
    </xf>
    <xf numFmtId="176" fontId="18" fillId="0" borderId="120" xfId="0" applyNumberFormat="1" applyFont="1" applyBorder="1" applyAlignment="1" applyProtection="1">
      <alignment horizontal="center" vertical="center" shrinkToFit="1"/>
      <protection locked="0"/>
    </xf>
    <xf numFmtId="176" fontId="18" fillId="0" borderId="121" xfId="0" applyNumberFormat="1" applyFont="1" applyBorder="1" applyAlignment="1" applyProtection="1">
      <alignment horizontal="center" vertical="center" shrinkToFit="1"/>
      <protection locked="0"/>
    </xf>
    <xf numFmtId="0" fontId="16" fillId="0" borderId="154" xfId="0" applyFont="1" applyBorder="1" applyAlignment="1">
      <alignment horizontal="distributed" vertical="center" wrapText="1"/>
    </xf>
    <xf numFmtId="0" fontId="16" fillId="0" borderId="147" xfId="0" applyFont="1" applyBorder="1" applyAlignment="1">
      <alignment horizontal="distributed" vertical="center" wrapText="1"/>
    </xf>
    <xf numFmtId="0" fontId="16" fillId="0" borderId="138" xfId="0" applyFont="1" applyBorder="1" applyAlignment="1">
      <alignment horizontal="distributed" vertical="center" wrapText="1"/>
    </xf>
    <xf numFmtId="0" fontId="16" fillId="0" borderId="0" xfId="0" applyFont="1" applyAlignment="1">
      <alignment horizontal="distributed" vertical="center" wrapText="1"/>
    </xf>
    <xf numFmtId="0" fontId="16" fillId="0" borderId="138" xfId="0" applyFont="1" applyBorder="1" applyAlignment="1">
      <alignment horizontal="distributed" vertical="center"/>
    </xf>
    <xf numFmtId="0" fontId="16" fillId="0" borderId="0" xfId="2" applyFont="1" applyAlignment="1">
      <alignment horizontal="distributed" vertical="center"/>
    </xf>
    <xf numFmtId="0" fontId="16" fillId="0" borderId="120" xfId="0" applyFont="1" applyBorder="1" applyAlignment="1">
      <alignment horizontal="distributed" vertical="center"/>
    </xf>
    <xf numFmtId="0" fontId="16" fillId="0" borderId="121" xfId="0" applyFont="1" applyBorder="1" applyAlignment="1">
      <alignment horizontal="distributed" vertical="center"/>
    </xf>
    <xf numFmtId="0" fontId="18" fillId="7" borderId="154" xfId="0" applyFont="1" applyFill="1" applyBorder="1" applyAlignment="1" applyProtection="1">
      <alignment horizontal="center" vertical="center" shrinkToFit="1"/>
      <protection locked="0"/>
    </xf>
    <xf numFmtId="0" fontId="18" fillId="7" borderId="147" xfId="0" applyFont="1" applyFill="1" applyBorder="1" applyAlignment="1" applyProtection="1">
      <alignment horizontal="center" vertical="center" shrinkToFit="1"/>
      <protection locked="0"/>
    </xf>
    <xf numFmtId="0" fontId="18" fillId="7" borderId="155" xfId="0" applyFont="1" applyFill="1" applyBorder="1" applyAlignment="1" applyProtection="1">
      <alignment horizontal="center" vertical="center" shrinkToFit="1"/>
      <protection locked="0"/>
    </xf>
    <xf numFmtId="0" fontId="18" fillId="7" borderId="120" xfId="0" applyFont="1" applyFill="1" applyBorder="1" applyAlignment="1" applyProtection="1">
      <alignment horizontal="center" vertical="center" shrinkToFit="1"/>
      <protection locked="0"/>
    </xf>
    <xf numFmtId="0" fontId="18" fillId="7" borderId="121" xfId="0" applyFont="1" applyFill="1" applyBorder="1" applyAlignment="1" applyProtection="1">
      <alignment horizontal="center" vertical="center" shrinkToFit="1"/>
      <protection locked="0"/>
    </xf>
    <xf numFmtId="0" fontId="18" fillId="7" borderId="122" xfId="0" applyFont="1" applyFill="1" applyBorder="1" applyAlignment="1" applyProtection="1">
      <alignment horizontal="center" vertical="center" shrinkToFit="1"/>
      <protection locked="0"/>
    </xf>
    <xf numFmtId="0" fontId="20" fillId="0" borderId="154" xfId="0" applyFont="1" applyBorder="1" applyAlignment="1">
      <alignment horizontal="distributed" vertical="center"/>
    </xf>
    <xf numFmtId="0" fontId="20" fillId="0" borderId="147" xfId="0" applyFont="1" applyBorder="1" applyAlignment="1">
      <alignment horizontal="distributed" vertical="center"/>
    </xf>
    <xf numFmtId="0" fontId="20" fillId="0" borderId="155" xfId="0" applyFont="1" applyBorder="1" applyAlignment="1">
      <alignment horizontal="distributed" vertical="center"/>
    </xf>
    <xf numFmtId="0" fontId="20" fillId="0" borderId="138" xfId="0" applyFont="1" applyBorder="1" applyAlignment="1">
      <alignment horizontal="distributed" vertical="center"/>
    </xf>
    <xf numFmtId="0" fontId="20" fillId="0" borderId="0" xfId="0" applyFont="1" applyAlignment="1">
      <alignment horizontal="distributed" vertical="center"/>
    </xf>
    <xf numFmtId="0" fontId="20" fillId="0" borderId="145" xfId="0" applyFont="1" applyBorder="1" applyAlignment="1">
      <alignment horizontal="distributed" vertical="center"/>
    </xf>
    <xf numFmtId="0" fontId="16" fillId="0" borderId="145" xfId="0" applyFont="1" applyBorder="1" applyAlignment="1">
      <alignment horizontal="distributed" vertical="center"/>
    </xf>
    <xf numFmtId="0" fontId="16" fillId="0" borderId="122" xfId="0" applyFont="1" applyBorder="1" applyAlignment="1">
      <alignment horizontal="distributed" vertical="center"/>
    </xf>
    <xf numFmtId="0" fontId="23" fillId="0" borderId="0" xfId="0" applyFont="1" applyAlignment="1" applyProtection="1">
      <alignment horizontal="left" vertical="center"/>
      <protection locked="0"/>
    </xf>
    <xf numFmtId="0" fontId="23" fillId="0" borderId="88" xfId="0" applyFont="1" applyBorder="1" applyAlignment="1" applyProtection="1">
      <alignment horizontal="left" vertical="center"/>
      <protection locked="0"/>
    </xf>
    <xf numFmtId="0" fontId="23" fillId="0" borderId="91" xfId="0" applyFont="1" applyBorder="1" applyAlignment="1" applyProtection="1">
      <alignment horizontal="left" vertical="center"/>
      <protection locked="0"/>
    </xf>
    <xf numFmtId="0" fontId="23" fillId="0" borderId="89" xfId="0" applyFont="1" applyBorder="1" applyAlignment="1" applyProtection="1">
      <alignment horizontal="left" vertical="center"/>
      <protection locked="0"/>
    </xf>
    <xf numFmtId="0" fontId="14" fillId="3" borderId="86" xfId="0" applyFont="1" applyFill="1" applyBorder="1" applyAlignment="1">
      <alignment horizontal="distributed" vertical="center" wrapText="1"/>
    </xf>
    <xf numFmtId="0" fontId="14" fillId="3" borderId="0" xfId="0" applyFont="1" applyFill="1" applyAlignment="1">
      <alignment horizontal="distributed" vertical="center" wrapText="1"/>
    </xf>
    <xf numFmtId="0" fontId="14" fillId="0" borderId="0" xfId="0" applyFont="1" applyAlignment="1">
      <alignment horizontal="left" vertical="center" wrapText="1"/>
    </xf>
    <xf numFmtId="0" fontId="18" fillId="7" borderId="0" xfId="0" applyFont="1" applyFill="1" applyAlignment="1" applyProtection="1">
      <alignment horizontal="center" vertical="center"/>
      <protection locked="0"/>
    </xf>
    <xf numFmtId="0" fontId="76" fillId="0" borderId="0" xfId="0" applyFont="1" applyAlignment="1">
      <alignment horizontal="left" vertical="center" wrapText="1"/>
    </xf>
    <xf numFmtId="0" fontId="14" fillId="3" borderId="87" xfId="0" applyFont="1" applyFill="1" applyBorder="1" applyAlignment="1">
      <alignment horizontal="distributed" vertical="center" wrapText="1"/>
    </xf>
    <xf numFmtId="0" fontId="14" fillId="3" borderId="90" xfId="0" applyFont="1" applyFill="1" applyBorder="1" applyAlignment="1">
      <alignment horizontal="distributed" vertical="center" wrapText="1"/>
    </xf>
    <xf numFmtId="0" fontId="14" fillId="3" borderId="91" xfId="0" applyFont="1" applyFill="1" applyBorder="1" applyAlignment="1">
      <alignment horizontal="distributed" vertical="center" wrapText="1"/>
    </xf>
    <xf numFmtId="0" fontId="18" fillId="0" borderId="84"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138" xfId="0" applyFont="1" applyBorder="1" applyAlignment="1" applyProtection="1">
      <alignment horizontal="center" vertical="center" shrinkToFit="1"/>
      <protection locked="0"/>
    </xf>
    <xf numFmtId="49" fontId="18" fillId="0" borderId="86" xfId="0" applyNumberFormat="1" applyFont="1" applyBorder="1" applyAlignment="1" applyProtection="1">
      <alignment horizontal="center" vertical="center"/>
      <protection locked="0"/>
    </xf>
    <xf numFmtId="0" fontId="23" fillId="3" borderId="86" xfId="0" applyFont="1" applyFill="1" applyBorder="1" applyAlignment="1">
      <alignment horizontal="distributed" vertical="center" wrapText="1"/>
    </xf>
    <xf numFmtId="0" fontId="23" fillId="3" borderId="0" xfId="0" applyFont="1" applyFill="1" applyAlignment="1">
      <alignment horizontal="distributed" vertical="center" wrapText="1"/>
    </xf>
    <xf numFmtId="0" fontId="23" fillId="3" borderId="91" xfId="0" applyFont="1" applyFill="1" applyBorder="1" applyAlignment="1">
      <alignment horizontal="distributed" vertical="center" wrapText="1"/>
    </xf>
    <xf numFmtId="0" fontId="14" fillId="3" borderId="84" xfId="0" applyFont="1" applyFill="1" applyBorder="1" applyAlignment="1" applyProtection="1">
      <alignment horizontal="left" vertical="top" wrapText="1" shrinkToFit="1"/>
      <protection locked="0"/>
    </xf>
    <xf numFmtId="0" fontId="14" fillId="3" borderId="86" xfId="0" applyFont="1" applyFill="1" applyBorder="1" applyAlignment="1" applyProtection="1">
      <alignment horizontal="left" vertical="top" wrapText="1" shrinkToFit="1"/>
      <protection locked="0"/>
    </xf>
    <xf numFmtId="0" fontId="14" fillId="3" borderId="85" xfId="0" applyFont="1" applyFill="1" applyBorder="1" applyAlignment="1" applyProtection="1">
      <alignment horizontal="left" vertical="top" wrapText="1" shrinkToFit="1"/>
      <protection locked="0"/>
    </xf>
    <xf numFmtId="0" fontId="14" fillId="3" borderId="0" xfId="0" applyFont="1" applyFill="1" applyAlignment="1" applyProtection="1">
      <alignment horizontal="center" vertical="center" wrapText="1" shrinkToFit="1"/>
      <protection locked="0"/>
    </xf>
    <xf numFmtId="0" fontId="14" fillId="3" borderId="0" xfId="0" applyFont="1" applyFill="1" applyAlignment="1" applyProtection="1">
      <alignment horizontal="left" vertical="center" shrinkToFit="1"/>
      <protection locked="0"/>
    </xf>
    <xf numFmtId="0" fontId="23" fillId="0" borderId="0" xfId="0" applyFont="1" applyAlignment="1">
      <alignment horizontal="left" vertical="center" wrapText="1"/>
    </xf>
    <xf numFmtId="0" fontId="30" fillId="0" borderId="0" xfId="0" applyFont="1" applyAlignment="1">
      <alignment horizontal="left" vertical="center" wrapText="1"/>
    </xf>
    <xf numFmtId="0" fontId="14" fillId="0" borderId="0" xfId="0" applyFont="1" applyAlignment="1">
      <alignment horizontal="left" vertical="top" wrapText="1"/>
    </xf>
    <xf numFmtId="0" fontId="16" fillId="0" borderId="20" xfId="0" applyFont="1" applyBorder="1" applyAlignment="1">
      <alignment horizontal="left" vertical="center" wrapText="1"/>
    </xf>
    <xf numFmtId="0" fontId="16" fillId="0" borderId="0" xfId="0" applyFont="1" applyAlignment="1">
      <alignment horizontal="right" vertical="center"/>
    </xf>
    <xf numFmtId="0" fontId="61" fillId="0" borderId="0" xfId="0" applyFont="1" applyAlignment="1">
      <alignment horizontal="center" vertical="center"/>
    </xf>
    <xf numFmtId="0" fontId="16" fillId="0" borderId="20" xfId="0" applyFont="1" applyBorder="1" applyAlignment="1">
      <alignment horizontal="left" vertical="center"/>
    </xf>
    <xf numFmtId="0" fontId="16" fillId="0" borderId="20" xfId="0" applyFont="1" applyBorder="1" applyAlignment="1">
      <alignment vertical="center" wrapText="1"/>
    </xf>
    <xf numFmtId="0" fontId="16" fillId="0" borderId="164" xfId="0" applyFont="1" applyBorder="1" applyAlignment="1">
      <alignment vertical="center" wrapText="1"/>
    </xf>
    <xf numFmtId="0" fontId="16" fillId="0" borderId="135" xfId="0" applyFont="1" applyBorder="1" applyAlignment="1">
      <alignment vertical="center" wrapText="1"/>
    </xf>
    <xf numFmtId="0" fontId="16" fillId="0" borderId="110" xfId="0" applyFont="1" applyBorder="1" applyAlignment="1">
      <alignment vertical="center" wrapText="1"/>
    </xf>
    <xf numFmtId="0" fontId="16" fillId="0" borderId="94" xfId="0" applyFont="1" applyBorder="1" applyAlignment="1">
      <alignment vertical="center" wrapText="1"/>
    </xf>
    <xf numFmtId="0" fontId="16" fillId="0" borderId="0" xfId="0" applyFont="1" applyAlignment="1">
      <alignment vertical="center" wrapText="1"/>
    </xf>
    <xf numFmtId="0" fontId="16" fillId="0" borderId="134" xfId="0" applyFont="1" applyBorder="1" applyAlignment="1">
      <alignment vertical="center" wrapText="1"/>
    </xf>
    <xf numFmtId="0" fontId="16" fillId="0" borderId="95" xfId="0" applyFont="1" applyBorder="1" applyAlignment="1">
      <alignment vertical="center" wrapText="1"/>
    </xf>
    <xf numFmtId="0" fontId="16" fillId="0" borderId="93" xfId="0" applyFont="1" applyBorder="1" applyAlignment="1">
      <alignment vertical="center" wrapText="1"/>
    </xf>
    <xf numFmtId="0" fontId="16" fillId="0" borderId="96" xfId="0" applyFont="1" applyBorder="1" applyAlignment="1">
      <alignment vertical="center" wrapText="1"/>
    </xf>
    <xf numFmtId="0" fontId="16" fillId="0" borderId="20" xfId="0" applyFont="1" applyBorder="1">
      <alignment vertical="center"/>
    </xf>
    <xf numFmtId="0" fontId="16" fillId="0" borderId="164" xfId="0" applyFont="1" applyBorder="1">
      <alignment vertical="center"/>
    </xf>
    <xf numFmtId="0" fontId="16" fillId="0" borderId="135" xfId="0" applyFont="1" applyBorder="1">
      <alignment vertical="center"/>
    </xf>
    <xf numFmtId="0" fontId="16" fillId="0" borderId="110" xfId="0" applyFont="1" applyBorder="1">
      <alignment vertical="center"/>
    </xf>
    <xf numFmtId="0" fontId="16" fillId="0" borderId="94" xfId="0" applyFont="1" applyBorder="1">
      <alignment vertical="center"/>
    </xf>
    <xf numFmtId="0" fontId="16" fillId="0" borderId="0" xfId="2" applyFont="1">
      <alignment vertical="center"/>
    </xf>
    <xf numFmtId="0" fontId="16" fillId="0" borderId="134" xfId="0" applyFont="1" applyBorder="1">
      <alignment vertical="center"/>
    </xf>
    <xf numFmtId="0" fontId="16" fillId="0" borderId="95" xfId="0" applyFont="1" applyBorder="1">
      <alignment vertical="center"/>
    </xf>
    <xf numFmtId="0" fontId="16" fillId="0" borderId="93" xfId="0" applyFont="1" applyBorder="1">
      <alignment vertical="center"/>
    </xf>
    <xf numFmtId="0" fontId="16" fillId="0" borderId="96" xfId="0" applyFont="1" applyBorder="1">
      <alignment vertical="center"/>
    </xf>
    <xf numFmtId="0" fontId="16" fillId="0" borderId="164" xfId="0" applyFont="1" applyBorder="1" applyAlignment="1">
      <alignment horizontal="left" vertical="center" wrapText="1"/>
    </xf>
    <xf numFmtId="0" fontId="16" fillId="0" borderId="135" xfId="0" applyFont="1" applyBorder="1" applyAlignment="1">
      <alignment horizontal="left" vertical="center" wrapText="1"/>
    </xf>
    <xf numFmtId="0" fontId="16" fillId="0" borderId="110" xfId="0" applyFont="1" applyBorder="1" applyAlignment="1">
      <alignment horizontal="left" vertical="center" wrapText="1"/>
    </xf>
    <xf numFmtId="0" fontId="16" fillId="0" borderId="94" xfId="0" applyFont="1" applyBorder="1" applyAlignment="1">
      <alignment horizontal="left" vertical="center" wrapText="1"/>
    </xf>
    <xf numFmtId="0" fontId="16" fillId="0" borderId="134"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09" xfId="0" applyFont="1" applyBorder="1" applyAlignment="1">
      <alignment horizontal="left" vertical="center"/>
    </xf>
    <xf numFmtId="0" fontId="58" fillId="0" borderId="0" xfId="0" applyFont="1" applyAlignment="1">
      <alignment horizontal="center" vertical="center" wrapText="1"/>
    </xf>
    <xf numFmtId="0" fontId="0" fillId="0" borderId="0" xfId="0" applyAlignment="1">
      <alignment horizontal="left" vertical="center"/>
    </xf>
    <xf numFmtId="0" fontId="5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shrinkToFit="1"/>
    </xf>
    <xf numFmtId="0" fontId="60" fillId="0" borderId="0" xfId="0" applyFont="1" applyAlignment="1">
      <alignment horizontal="center" vertical="center"/>
    </xf>
    <xf numFmtId="0" fontId="59" fillId="0" borderId="0" xfId="0" applyFont="1" applyAlignment="1">
      <alignment horizontal="left" vertical="center"/>
    </xf>
    <xf numFmtId="0" fontId="44" fillId="0" borderId="0" xfId="1" applyFont="1" applyAlignment="1">
      <alignment horizontal="left" vertical="center"/>
    </xf>
    <xf numFmtId="0" fontId="111" fillId="0" borderId="0" xfId="1" applyFont="1" applyAlignment="1">
      <alignment horizontal="center" vertical="center"/>
    </xf>
    <xf numFmtId="0" fontId="44" fillId="0" borderId="0" xfId="1" applyFont="1" applyAlignment="1">
      <alignment horizontal="distributed" vertical="center"/>
    </xf>
    <xf numFmtId="0" fontId="44" fillId="0" borderId="0" xfId="1" applyFont="1" applyAlignment="1">
      <alignment horizontal="center" vertical="center"/>
    </xf>
    <xf numFmtId="0" fontId="112" fillId="0" borderId="0" xfId="1" applyFont="1" applyAlignment="1">
      <alignment horizontal="left" vertical="center" wrapText="1" shrinkToFit="1"/>
    </xf>
    <xf numFmtId="0" fontId="112" fillId="0" borderId="0" xfId="1" applyFont="1" applyAlignment="1">
      <alignment horizontal="left" vertical="center" shrinkToFit="1"/>
    </xf>
    <xf numFmtId="0" fontId="112" fillId="0" borderId="0" xfId="1" applyFont="1" applyAlignment="1">
      <alignment horizontal="center" vertical="center" shrinkToFit="1"/>
    </xf>
    <xf numFmtId="0" fontId="44" fillId="0" borderId="0" xfId="1" applyFont="1" applyAlignment="1">
      <alignment horizontal="left" vertical="center" wrapText="1"/>
    </xf>
    <xf numFmtId="0" fontId="22" fillId="0" borderId="0" xfId="1" applyFont="1" applyAlignment="1">
      <alignment horizontal="right" vertical="center" wrapText="1"/>
    </xf>
    <xf numFmtId="0" fontId="27" fillId="0" borderId="0" xfId="2" applyFont="1" applyAlignment="1">
      <alignment horizontal="center" vertical="center"/>
    </xf>
    <xf numFmtId="0" fontId="18" fillId="0" borderId="0" xfId="2" applyFont="1" applyAlignment="1">
      <alignment horizontal="left" vertical="top" wrapText="1"/>
    </xf>
    <xf numFmtId="0" fontId="18" fillId="0" borderId="0" xfId="2" applyFont="1" applyAlignment="1">
      <alignment horizontal="center" vertical="center" wrapText="1"/>
    </xf>
    <xf numFmtId="0" fontId="18" fillId="0" borderId="0" xfId="2"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right" vertical="center" wrapText="1"/>
    </xf>
    <xf numFmtId="179" fontId="96" fillId="0" borderId="0" xfId="2" applyNumberFormat="1" applyFont="1" applyAlignment="1">
      <alignment horizontal="right" vertical="center"/>
    </xf>
    <xf numFmtId="179" fontId="28" fillId="0" borderId="0" xfId="2" applyNumberFormat="1" applyFont="1" applyAlignment="1">
      <alignment horizontal="left" vertical="center" wrapText="1"/>
    </xf>
    <xf numFmtId="0" fontId="22" fillId="0" borderId="0" xfId="2" applyFont="1">
      <alignment vertical="center"/>
    </xf>
    <xf numFmtId="0" fontId="33" fillId="0" borderId="0" xfId="2" applyFont="1" applyAlignment="1">
      <alignment horizontal="center" vertical="center"/>
    </xf>
    <xf numFmtId="0" fontId="34" fillId="0" borderId="0" xfId="2" applyFont="1">
      <alignment vertical="center"/>
    </xf>
    <xf numFmtId="0" fontId="14" fillId="0" borderId="0" xfId="2" applyFont="1">
      <alignment vertical="center"/>
    </xf>
    <xf numFmtId="0" fontId="29" fillId="0" borderId="0" xfId="2" applyFont="1">
      <alignment vertical="center"/>
    </xf>
    <xf numFmtId="0" fontId="14" fillId="0" borderId="0" xfId="2" applyFont="1" applyAlignment="1">
      <alignment horizontal="left" vertical="center"/>
    </xf>
    <xf numFmtId="0" fontId="29" fillId="0" borderId="0" xfId="2"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29" fillId="0" borderId="0" xfId="0" applyFont="1" applyAlignment="1">
      <alignment horizontal="right" vertical="center"/>
    </xf>
    <xf numFmtId="0" fontId="48" fillId="0" borderId="0" xfId="0" applyFont="1" applyAlignment="1">
      <alignment horizontal="righ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0" fontId="14" fillId="0" borderId="0" xfId="2" applyFont="1" applyAlignment="1">
      <alignment horizontal="center" vertical="top" wrapText="1"/>
    </xf>
    <xf numFmtId="0" fontId="29" fillId="0" borderId="0" xfId="2" applyFont="1" applyAlignment="1">
      <alignment horizontal="left" vertical="center" shrinkToFit="1"/>
    </xf>
    <xf numFmtId="0" fontId="14" fillId="0" borderId="0" xfId="2" applyFont="1" applyAlignment="1">
      <alignment horizontal="right" vertical="center"/>
    </xf>
    <xf numFmtId="0" fontId="29" fillId="0" borderId="0" xfId="0" applyFont="1" applyAlignment="1">
      <alignment horizontal="left" vertical="center" wrapText="1"/>
    </xf>
    <xf numFmtId="0" fontId="29" fillId="0" borderId="0" xfId="0" applyFont="1" applyAlignment="1">
      <alignment horizontal="center" vertical="top" wrapText="1"/>
    </xf>
    <xf numFmtId="0" fontId="14" fillId="0" borderId="92" xfId="2" applyFont="1" applyBorder="1" applyAlignment="1">
      <alignment horizontal="center" vertical="center" wrapText="1"/>
    </xf>
    <xf numFmtId="0" fontId="14" fillId="0" borderId="92" xfId="2" applyFont="1" applyBorder="1" applyAlignment="1">
      <alignment horizontal="center" vertical="center"/>
    </xf>
    <xf numFmtId="0" fontId="14" fillId="0" borderId="0" xfId="2" applyFont="1" applyAlignment="1">
      <alignment horizontal="center" vertical="center" wrapText="1"/>
    </xf>
    <xf numFmtId="0" fontId="14" fillId="0" borderId="0" xfId="2" applyFont="1" applyAlignment="1">
      <alignment horizontal="distributed" vertical="center" shrinkToFit="1"/>
    </xf>
    <xf numFmtId="0" fontId="14" fillId="7" borderId="0" xfId="0" applyFont="1" applyFill="1" applyAlignment="1">
      <alignment horizontal="left" vertical="center" wrapText="1"/>
    </xf>
    <xf numFmtId="0" fontId="14" fillId="7" borderId="0" xfId="0" applyFont="1" applyFill="1" applyAlignment="1">
      <alignment horizontal="left" vertical="center" shrinkToFit="1"/>
    </xf>
    <xf numFmtId="0" fontId="33" fillId="0" borderId="59" xfId="2" applyFont="1" applyBorder="1" applyAlignment="1">
      <alignment horizontal="center" vertical="center"/>
    </xf>
    <xf numFmtId="0" fontId="14" fillId="7" borderId="0" xfId="0" applyFont="1" applyFill="1" applyAlignment="1">
      <alignment horizontal="center" vertical="center"/>
    </xf>
    <xf numFmtId="0" fontId="48" fillId="7" borderId="0" xfId="0" applyFont="1" applyFill="1" applyAlignment="1">
      <alignment horizontal="center" vertical="center"/>
    </xf>
    <xf numFmtId="0" fontId="48" fillId="7" borderId="0" xfId="0" applyFont="1" applyFill="1">
      <alignment vertical="center"/>
    </xf>
    <xf numFmtId="0" fontId="14" fillId="7" borderId="0" xfId="0" applyFont="1" applyFill="1" applyAlignment="1">
      <alignment horizontal="right" vertical="center"/>
    </xf>
    <xf numFmtId="0" fontId="48" fillId="7" borderId="0" xfId="0" applyFont="1" applyFill="1" applyAlignment="1">
      <alignment horizontal="right" vertical="center"/>
    </xf>
    <xf numFmtId="0" fontId="14" fillId="7" borderId="0" xfId="0" applyFont="1" applyFill="1" applyAlignment="1" applyProtection="1">
      <alignment horizontal="center" vertical="center"/>
      <protection locked="0"/>
    </xf>
    <xf numFmtId="0" fontId="48" fillId="7" borderId="0" xfId="0" applyFont="1" applyFill="1" applyAlignment="1" applyProtection="1">
      <alignment horizontal="center" vertical="center"/>
      <protection locked="0"/>
    </xf>
    <xf numFmtId="0" fontId="14" fillId="7" borderId="0" xfId="0" applyFont="1" applyFill="1" applyAlignment="1" applyProtection="1">
      <alignment horizontal="right" vertical="center"/>
      <protection locked="0"/>
    </xf>
    <xf numFmtId="0" fontId="48" fillId="7" borderId="0" xfId="0" applyFont="1" applyFill="1" applyAlignment="1" applyProtection="1">
      <alignment horizontal="right" vertical="center"/>
      <protection locked="0"/>
    </xf>
    <xf numFmtId="49" fontId="14"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4" fillId="0" borderId="91" xfId="2" applyFont="1" applyBorder="1" applyAlignment="1">
      <alignment horizontal="center" vertical="center" wrapText="1"/>
    </xf>
    <xf numFmtId="0" fontId="14" fillId="7" borderId="0" xfId="0" applyFont="1" applyFill="1" applyAlignment="1" applyProtection="1">
      <alignment horizontal="left" vertical="center" wrapText="1"/>
      <protection locked="0"/>
    </xf>
    <xf numFmtId="3" fontId="14" fillId="7" borderId="0" xfId="0" applyNumberFormat="1" applyFont="1" applyFill="1" applyAlignment="1" applyProtection="1">
      <alignment horizontal="center" vertical="center"/>
      <protection locked="0"/>
    </xf>
    <xf numFmtId="0" fontId="48" fillId="7" borderId="0" xfId="0" applyFont="1" applyFill="1" applyProtection="1">
      <alignment vertical="center"/>
      <protection locked="0"/>
    </xf>
    <xf numFmtId="0" fontId="14" fillId="0" borderId="92" xfId="2" applyFont="1" applyBorder="1" applyAlignment="1">
      <alignment horizontal="center" vertical="center" shrinkToFit="1"/>
    </xf>
    <xf numFmtId="0" fontId="26" fillId="0" borderId="0" xfId="0" applyFont="1" applyAlignment="1">
      <alignment horizontal="center" vertical="center" shrinkToFit="1"/>
    </xf>
    <xf numFmtId="0" fontId="44" fillId="0" borderId="0" xfId="0" applyFont="1" applyAlignment="1">
      <alignment horizontal="distributed" vertical="center" shrinkToFit="1"/>
    </xf>
    <xf numFmtId="0" fontId="0" fillId="0" borderId="0" xfId="0" applyAlignment="1">
      <alignment horizontal="center" vertical="center" shrinkToFit="1"/>
    </xf>
    <xf numFmtId="0" fontId="0" fillId="0" borderId="29"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40" fillId="0" borderId="52" xfId="0" applyFont="1" applyBorder="1" applyAlignment="1">
      <alignment horizontal="center" vertical="center" shrinkToFit="1"/>
    </xf>
    <xf numFmtId="0" fontId="40" fillId="0" borderId="9" xfId="0" applyFont="1" applyBorder="1" applyAlignment="1">
      <alignment horizontal="center" vertical="center" shrinkToFit="1"/>
    </xf>
    <xf numFmtId="0" fontId="40" fillId="0" borderId="53" xfId="0" applyFont="1" applyBorder="1" applyAlignment="1">
      <alignment horizontal="center" vertical="center" shrinkToFit="1"/>
    </xf>
    <xf numFmtId="0" fontId="40" fillId="0" borderId="93" xfId="0" applyFont="1" applyBorder="1" applyAlignment="1">
      <alignment horizontal="center" vertical="center" shrinkToFit="1"/>
    </xf>
    <xf numFmtId="0" fontId="40" fillId="0" borderId="165" xfId="0" applyFont="1" applyBorder="1" applyAlignment="1">
      <alignment horizontal="center" vertical="center" shrinkToFit="1"/>
    </xf>
    <xf numFmtId="0" fontId="40" fillId="0" borderId="54" xfId="0" applyFont="1" applyBorder="1" applyAlignment="1">
      <alignment horizontal="center" vertical="center" shrinkToFit="1"/>
    </xf>
    <xf numFmtId="0" fontId="12" fillId="0" borderId="9" xfId="0" applyFont="1" applyBorder="1" applyAlignment="1" applyProtection="1">
      <alignment horizontal="center" vertical="center" shrinkToFit="1"/>
      <protection locked="0"/>
    </xf>
    <xf numFmtId="0" fontId="12" fillId="0" borderId="93" xfId="0" applyFont="1" applyBorder="1" applyAlignment="1" applyProtection="1">
      <alignment horizontal="center" vertical="center" shrinkToFit="1"/>
      <protection locked="0"/>
    </xf>
    <xf numFmtId="0" fontId="40" fillId="0" borderId="55" xfId="0" applyFont="1" applyBorder="1" applyAlignment="1">
      <alignment horizontal="center" vertical="center" shrinkToFit="1"/>
    </xf>
    <xf numFmtId="0" fontId="40" fillId="0" borderId="107" xfId="0" applyFont="1" applyBorder="1" applyAlignment="1">
      <alignment horizontal="center" vertical="center" shrinkToFit="1"/>
    </xf>
    <xf numFmtId="0" fontId="40" fillId="0" borderId="166" xfId="0" applyFont="1" applyBorder="1" applyAlignment="1">
      <alignment horizontal="center" vertical="center" shrinkToFit="1"/>
    </xf>
    <xf numFmtId="0" fontId="0" fillId="0" borderId="135" xfId="0" applyBorder="1" applyAlignment="1">
      <alignment horizontal="center" vertical="center" shrinkToFit="1"/>
    </xf>
    <xf numFmtId="0" fontId="0" fillId="0" borderId="110" xfId="0" applyBorder="1" applyAlignment="1">
      <alignment horizontal="center" vertical="center" shrinkToFit="1"/>
    </xf>
    <xf numFmtId="0" fontId="40" fillId="0" borderId="100" xfId="0" applyFont="1" applyBorder="1" applyAlignment="1">
      <alignment horizontal="center" vertical="center" shrinkToFit="1"/>
    </xf>
    <xf numFmtId="0" fontId="0" fillId="0" borderId="134" xfId="0" applyBorder="1" applyAlignment="1">
      <alignment horizontal="center" vertical="center" shrinkToFit="1"/>
    </xf>
    <xf numFmtId="0" fontId="0" fillId="0" borderId="93" xfId="0" applyBorder="1" applyAlignment="1">
      <alignment horizontal="center" vertical="center" shrinkToFit="1"/>
    </xf>
    <xf numFmtId="0" fontId="0" fillId="0" borderId="96" xfId="0" applyBorder="1" applyAlignment="1">
      <alignment horizontal="center" vertical="center" shrinkToFit="1"/>
    </xf>
    <xf numFmtId="0" fontId="12" fillId="0" borderId="164" xfId="0" applyFont="1" applyBorder="1" applyAlignment="1" applyProtection="1">
      <alignment horizontal="left" vertical="center" shrinkToFit="1"/>
      <protection locked="0"/>
    </xf>
    <xf numFmtId="0" fontId="12" fillId="0" borderId="135" xfId="0" applyFont="1" applyBorder="1" applyAlignment="1" applyProtection="1">
      <alignment horizontal="left" vertical="center" shrinkToFit="1"/>
      <protection locked="0"/>
    </xf>
    <xf numFmtId="0" fontId="12" fillId="0" borderId="137" xfId="0" applyFont="1" applyBorder="1" applyAlignment="1" applyProtection="1">
      <alignment horizontal="left" vertical="center" shrinkToFit="1"/>
      <protection locked="0"/>
    </xf>
    <xf numFmtId="0" fontId="12" fillId="0" borderId="94"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95" xfId="0" applyFont="1" applyBorder="1" applyAlignment="1" applyProtection="1">
      <alignment horizontal="left" vertical="center" shrinkToFit="1"/>
      <protection locked="0"/>
    </xf>
    <xf numFmtId="0" fontId="12" fillId="0" borderId="93" xfId="0" applyFont="1" applyBorder="1" applyAlignment="1" applyProtection="1">
      <alignment horizontal="left" vertical="center" shrinkToFit="1"/>
      <protection locked="0"/>
    </xf>
    <xf numFmtId="0" fontId="12" fillId="0" borderId="107" xfId="0" applyFont="1" applyBorder="1" applyAlignment="1" applyProtection="1">
      <alignment horizontal="left" vertical="center" shrinkToFit="1"/>
      <protection locked="0"/>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71" xfId="0" applyBorder="1" applyAlignment="1">
      <alignment vertical="center" shrinkToFit="1"/>
    </xf>
    <xf numFmtId="0" fontId="0" fillId="0" borderId="0" xfId="0" applyAlignment="1">
      <alignment vertical="center" shrinkToFit="1"/>
    </xf>
    <xf numFmtId="0" fontId="0" fillId="0" borderId="134" xfId="0" applyBorder="1" applyAlignment="1">
      <alignment vertical="center" shrinkToFit="1"/>
    </xf>
    <xf numFmtId="0" fontId="0" fillId="0" borderId="93" xfId="0" applyBorder="1" applyAlignment="1">
      <alignment vertical="center" shrinkToFit="1"/>
    </xf>
    <xf numFmtId="0" fontId="0" fillId="0" borderId="96" xfId="0" applyBorder="1" applyAlignment="1">
      <alignment vertical="center" shrinkToFit="1"/>
    </xf>
    <xf numFmtId="0" fontId="12" fillId="0" borderId="58"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94"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95" xfId="0" applyFont="1" applyBorder="1" applyAlignment="1" applyProtection="1">
      <alignment horizontal="center" vertical="center" shrinkToFit="1"/>
      <protection locked="0"/>
    </xf>
    <xf numFmtId="0" fontId="12" fillId="0" borderId="165" xfId="0" applyFont="1" applyBorder="1" applyAlignment="1" applyProtection="1">
      <alignment horizontal="center" vertical="center" shrinkToFit="1"/>
      <protection locked="0"/>
    </xf>
    <xf numFmtId="0" fontId="40" fillId="0" borderId="9" xfId="0" applyFont="1" applyBorder="1" applyAlignment="1">
      <alignment vertical="center" shrinkToFit="1"/>
    </xf>
    <xf numFmtId="49" fontId="12" fillId="0" borderId="0" xfId="0" applyNumberFormat="1" applyFont="1" applyAlignment="1" applyProtection="1">
      <alignment horizontal="center" vertical="center" shrinkToFit="1"/>
      <protection locked="0"/>
    </xf>
    <xf numFmtId="49" fontId="12" fillId="0" borderId="135" xfId="0" applyNumberFormat="1" applyFont="1" applyBorder="1" applyAlignment="1" applyProtection="1">
      <alignment horizontal="center" vertical="center" shrinkToFit="1"/>
      <protection locked="0"/>
    </xf>
    <xf numFmtId="0" fontId="12" fillId="0" borderId="135" xfId="0" applyFont="1" applyBorder="1" applyAlignment="1" applyProtection="1">
      <alignment horizontal="center" vertical="center" shrinkToFit="1"/>
      <protection locked="0"/>
    </xf>
    <xf numFmtId="0" fontId="12" fillId="5" borderId="94" xfId="0" applyFont="1" applyFill="1" applyBorder="1" applyAlignment="1" applyProtection="1">
      <alignment horizontal="left" vertical="center" shrinkToFit="1"/>
      <protection locked="0"/>
    </xf>
    <xf numFmtId="0" fontId="12" fillId="5" borderId="108" xfId="0" applyFont="1" applyFill="1" applyBorder="1" applyAlignment="1" applyProtection="1">
      <alignment horizontal="left" vertical="center" shrinkToFit="1"/>
      <protection locked="0"/>
    </xf>
    <xf numFmtId="0" fontId="12" fillId="5" borderId="102" xfId="0" applyFont="1" applyFill="1" applyBorder="1" applyAlignment="1" applyProtection="1">
      <alignment horizontal="left" vertical="center" shrinkToFit="1"/>
      <protection locked="0"/>
    </xf>
    <xf numFmtId="0" fontId="12" fillId="5" borderId="103"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center" vertical="center" shrinkToFit="1"/>
      <protection locked="0"/>
    </xf>
    <xf numFmtId="0" fontId="12" fillId="5" borderId="8"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23"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40" fillId="0" borderId="168" xfId="0" applyFont="1" applyBorder="1" applyAlignment="1">
      <alignment horizontal="center" vertical="center" shrinkToFit="1"/>
    </xf>
    <xf numFmtId="0" fontId="13" fillId="5" borderId="1" xfId="0" applyFont="1" applyFill="1" applyBorder="1" applyAlignment="1" applyProtection="1">
      <alignment horizontal="center" vertical="center" shrinkToFit="1"/>
      <protection locked="0"/>
    </xf>
    <xf numFmtId="0" fontId="18" fillId="4" borderId="7" xfId="0" applyFont="1" applyFill="1" applyBorder="1" applyAlignment="1" applyProtection="1">
      <alignment horizontal="left" vertical="center" shrinkToFit="1"/>
      <protection locked="0"/>
    </xf>
    <xf numFmtId="0" fontId="18" fillId="4" borderId="1" xfId="0" applyFont="1" applyFill="1" applyBorder="1" applyAlignment="1" applyProtection="1">
      <alignment horizontal="left" vertical="center" shrinkToFit="1"/>
      <protection locked="0"/>
    </xf>
    <xf numFmtId="0" fontId="18" fillId="4" borderId="24" xfId="0" applyFont="1" applyFill="1" applyBorder="1" applyAlignment="1" applyProtection="1">
      <alignment horizontal="left" vertical="center" shrinkToFit="1"/>
      <protection locked="0"/>
    </xf>
    <xf numFmtId="0" fontId="18" fillId="4" borderId="32" xfId="0" applyFont="1" applyFill="1" applyBorder="1" applyAlignment="1" applyProtection="1">
      <alignment horizontal="left" vertical="center" shrinkToFit="1"/>
      <protection locked="0"/>
    </xf>
    <xf numFmtId="0" fontId="18" fillId="4" borderId="3" xfId="0" applyFont="1" applyFill="1" applyBorder="1" applyAlignment="1" applyProtection="1">
      <alignment horizontal="left" vertical="center" shrinkToFit="1"/>
      <protection locked="0"/>
    </xf>
    <xf numFmtId="0" fontId="18" fillId="4" borderId="4" xfId="0" applyFont="1" applyFill="1" applyBorder="1" applyAlignment="1" applyProtection="1">
      <alignment horizontal="left" vertical="center" shrinkToFit="1"/>
      <protection locked="0"/>
    </xf>
    <xf numFmtId="0" fontId="12" fillId="6" borderId="167" xfId="0" applyFont="1" applyFill="1" applyBorder="1" applyAlignment="1" applyProtection="1">
      <alignment horizontal="center" vertical="center" shrinkToFit="1"/>
      <protection locked="0"/>
    </xf>
    <xf numFmtId="0" fontId="12" fillId="6" borderId="135" xfId="0" applyFont="1" applyFill="1" applyBorder="1" applyAlignment="1" applyProtection="1">
      <alignment horizontal="center" vertical="center" shrinkToFit="1"/>
      <protection locked="0"/>
    </xf>
    <xf numFmtId="0" fontId="12" fillId="6" borderId="137"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27"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3" xfId="0" applyBorder="1" applyAlignment="1">
      <alignment vertical="center" shrinkToFit="1"/>
    </xf>
    <xf numFmtId="0" fontId="0" fillId="0" borderId="21" xfId="0" applyBorder="1" applyAlignment="1">
      <alignment vertical="center" shrinkToFit="1"/>
    </xf>
    <xf numFmtId="0" fontId="38" fillId="0" borderId="168" xfId="0" applyFont="1" applyBorder="1" applyAlignment="1">
      <alignment vertical="center" textRotation="255" shrinkToFit="1"/>
    </xf>
    <xf numFmtId="0" fontId="38" fillId="0" borderId="23" xfId="0" applyFont="1" applyBorder="1" applyAlignment="1">
      <alignment vertical="center" textRotation="255" shrinkToFit="1"/>
    </xf>
    <xf numFmtId="0" fontId="38" fillId="0" borderId="31" xfId="0" applyFont="1" applyBorder="1" applyAlignment="1">
      <alignment vertical="center" textRotation="255" shrinkToFit="1"/>
    </xf>
    <xf numFmtId="0" fontId="40" fillId="0" borderId="23" xfId="0" applyFont="1" applyBorder="1" applyAlignment="1">
      <alignment horizontal="center" vertical="center"/>
    </xf>
    <xf numFmtId="0" fontId="39" fillId="0" borderId="167" xfId="0" applyFont="1" applyBorder="1" applyAlignment="1">
      <alignment horizontal="center" vertical="center" shrinkToFit="1"/>
    </xf>
    <xf numFmtId="0" fontId="0" fillId="0" borderId="135" xfId="0" applyBorder="1" applyAlignment="1">
      <alignment vertical="center" shrinkToFit="1"/>
    </xf>
    <xf numFmtId="0" fontId="0" fillId="0" borderId="110" xfId="0" applyBorder="1" applyAlignment="1">
      <alignment vertical="center" shrinkToFit="1"/>
    </xf>
    <xf numFmtId="0" fontId="12" fillId="5" borderId="135" xfId="0" applyFont="1" applyFill="1" applyBorder="1" applyAlignment="1" applyProtection="1">
      <alignment horizontal="left" vertical="center" shrinkToFit="1"/>
      <protection locked="0"/>
    </xf>
    <xf numFmtId="0" fontId="12" fillId="5" borderId="168" xfId="0" applyFont="1" applyFill="1" applyBorder="1" applyAlignment="1" applyProtection="1">
      <alignment horizontal="left" vertical="center" shrinkToFit="1"/>
      <protection locked="0"/>
    </xf>
    <xf numFmtId="0" fontId="40" fillId="0" borderId="167" xfId="0" applyFont="1" applyBorder="1" applyAlignment="1">
      <alignment horizontal="center" vertical="center" textRotation="255" shrinkToFit="1"/>
    </xf>
    <xf numFmtId="0" fontId="0" fillId="0" borderId="168" xfId="0" applyBorder="1" applyAlignment="1">
      <alignment vertical="center" textRotation="255" shrinkToFit="1"/>
    </xf>
    <xf numFmtId="0" fontId="0" fillId="0" borderId="8" xfId="0" applyBorder="1" applyAlignment="1">
      <alignment vertical="center" textRotation="255" shrinkToFit="1"/>
    </xf>
    <xf numFmtId="0" fontId="0" fillId="0" borderId="23" xfId="0" applyBorder="1" applyAlignment="1">
      <alignment vertical="center" textRotation="255" shrinkToFit="1"/>
    </xf>
    <xf numFmtId="0" fontId="10" fillId="6" borderId="167" xfId="0" applyFont="1" applyFill="1" applyBorder="1" applyAlignment="1" applyProtection="1">
      <alignment horizontal="center" vertical="center" shrinkToFit="1"/>
      <protection locked="0"/>
    </xf>
    <xf numFmtId="0" fontId="10" fillId="6" borderId="135" xfId="0" applyFont="1" applyFill="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shrinkToFit="1"/>
      <protection locked="0"/>
    </xf>
    <xf numFmtId="0" fontId="10" fillId="6" borderId="0" xfId="0" applyFont="1" applyFill="1" applyAlignment="1" applyProtection="1">
      <alignment horizontal="center" vertical="center" shrinkToFit="1"/>
      <protection locked="0"/>
    </xf>
    <xf numFmtId="0" fontId="10" fillId="6" borderId="27" xfId="0" applyFont="1" applyFill="1" applyBorder="1" applyAlignment="1" applyProtection="1">
      <alignment horizontal="center" vertical="center" shrinkToFit="1"/>
      <protection locked="0"/>
    </xf>
    <xf numFmtId="0" fontId="10" fillId="6" borderId="3" xfId="0" applyFont="1" applyFill="1" applyBorder="1" applyAlignment="1" applyProtection="1">
      <alignment horizontal="center" vertical="center" shrinkToFit="1"/>
      <protection locked="0"/>
    </xf>
    <xf numFmtId="0" fontId="38" fillId="0" borderId="25" xfId="0" applyFont="1" applyBorder="1" applyAlignment="1">
      <alignment horizontal="center" vertical="center" shrinkToFit="1"/>
    </xf>
    <xf numFmtId="0" fontId="38"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40" fillId="0" borderId="9" xfId="0" applyFont="1" applyBorder="1" applyAlignment="1">
      <alignment horizontal="center"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72" xfId="0" applyBorder="1" applyAlignment="1">
      <alignment horizontal="center" vertical="center" shrinkToFit="1"/>
    </xf>
    <xf numFmtId="0" fontId="0" fillId="0" borderId="6" xfId="0" applyBorder="1" applyAlignment="1">
      <alignment horizontal="center" vertical="center" shrinkToFit="1"/>
    </xf>
    <xf numFmtId="0" fontId="0" fillId="0" borderId="73" xfId="0" applyBorder="1" applyAlignment="1">
      <alignment horizontal="center" vertical="center" shrinkToFit="1"/>
    </xf>
    <xf numFmtId="0" fontId="21" fillId="0" borderId="0" xfId="0" applyFont="1" applyAlignment="1">
      <alignment horizontal="center" vertical="center" shrinkToFit="1"/>
    </xf>
    <xf numFmtId="0" fontId="50" fillId="0" borderId="0" xfId="0" applyFont="1" applyAlignment="1">
      <alignment horizontal="center" vertical="center" shrinkToFit="1"/>
    </xf>
    <xf numFmtId="0" fontId="18" fillId="0" borderId="0" xfId="0" applyFont="1" applyAlignment="1">
      <alignment horizontal="center" shrinkToFit="1"/>
    </xf>
    <xf numFmtId="0" fontId="18" fillId="0" borderId="0" xfId="0" applyFont="1" applyAlignment="1">
      <alignment horizontal="distributed" shrinkToFit="1"/>
    </xf>
    <xf numFmtId="0" fontId="18" fillId="0" borderId="102" xfId="0" applyFont="1" applyBorder="1" applyAlignment="1">
      <alignment horizontal="center" vertical="center" shrinkToFit="1"/>
    </xf>
    <xf numFmtId="0" fontId="18" fillId="0" borderId="0" xfId="0" applyFont="1" applyAlignment="1">
      <alignment horizontal="center" vertical="top" shrinkToFit="1"/>
    </xf>
    <xf numFmtId="0" fontId="18" fillId="0" borderId="102" xfId="0" applyFont="1" applyBorder="1" applyAlignment="1">
      <alignment horizontal="center" vertical="top" shrinkToFit="1"/>
    </xf>
    <xf numFmtId="0" fontId="18" fillId="0" borderId="0" xfId="0" applyFont="1" applyAlignment="1">
      <alignment horizontal="distributed" vertical="top" shrinkToFit="1"/>
    </xf>
    <xf numFmtId="0" fontId="18" fillId="0" borderId="102" xfId="0" applyFont="1" applyBorder="1" applyAlignment="1">
      <alignment horizontal="distributed" vertical="top" shrinkToFit="1"/>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102" xfId="0" applyFont="1" applyBorder="1" applyAlignment="1">
      <alignment horizontal="center" vertical="center" shrinkToFit="1"/>
    </xf>
    <xf numFmtId="0" fontId="22" fillId="0" borderId="103"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104" xfId="0" applyFont="1" applyBorder="1" applyAlignment="1">
      <alignment horizontal="center" vertical="center" shrinkToFit="1"/>
    </xf>
    <xf numFmtId="0" fontId="18" fillId="0" borderId="93" xfId="0" applyFont="1" applyBorder="1" applyAlignment="1">
      <alignment horizontal="center" vertical="center" shrinkToFit="1"/>
    </xf>
    <xf numFmtId="0" fontId="18" fillId="0" borderId="96"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95"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10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134"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96" xfId="0" applyFont="1" applyBorder="1" applyAlignment="1">
      <alignment horizontal="center" vertical="center" shrinkToFit="1"/>
    </xf>
    <xf numFmtId="0" fontId="18" fillId="0" borderId="9" xfId="0" applyFont="1" applyBorder="1" applyAlignment="1">
      <alignment vertical="center" shrinkToFit="1"/>
    </xf>
    <xf numFmtId="0" fontId="18" fillId="0" borderId="0" xfId="0" applyFont="1" applyAlignment="1">
      <alignment vertical="center" shrinkToFit="1"/>
    </xf>
    <xf numFmtId="0" fontId="18" fillId="0" borderId="29" xfId="0" applyFont="1" applyBorder="1" applyAlignment="1">
      <alignment horizontal="center" vertical="center" shrinkToFit="1"/>
    </xf>
    <xf numFmtId="0" fontId="18" fillId="0" borderId="166" xfId="0" applyFont="1" applyBorder="1" applyAlignment="1">
      <alignment horizontal="center" vertical="center" shrinkToFit="1"/>
    </xf>
    <xf numFmtId="0" fontId="18" fillId="0" borderId="135" xfId="0" applyFont="1" applyBorder="1" applyAlignment="1">
      <alignment horizontal="center" vertical="center" shrinkToFit="1"/>
    </xf>
    <xf numFmtId="0" fontId="10" fillId="0" borderId="135" xfId="0" applyFont="1" applyBorder="1" applyAlignment="1">
      <alignment horizontal="center" vertical="center" shrinkToFit="1"/>
    </xf>
    <xf numFmtId="0" fontId="10" fillId="0" borderId="110" xfId="0" applyFont="1" applyBorder="1" applyAlignment="1">
      <alignment horizontal="center" vertical="center" shrinkToFit="1"/>
    </xf>
    <xf numFmtId="0" fontId="18" fillId="0" borderId="100" xfId="0" applyFont="1" applyBorder="1" applyAlignment="1">
      <alignment horizontal="center" vertical="center" shrinkToFit="1"/>
    </xf>
    <xf numFmtId="0" fontId="40" fillId="0" borderId="166" xfId="0" applyFont="1" applyBorder="1" applyAlignment="1">
      <alignment horizontal="center" vertical="center" wrapText="1" shrinkToFit="1"/>
    </xf>
    <xf numFmtId="0" fontId="40" fillId="0" borderId="166" xfId="0" applyFont="1" applyBorder="1" applyAlignment="1">
      <alignment horizontal="center" vertical="center" wrapText="1"/>
    </xf>
    <xf numFmtId="0" fontId="0" fillId="0" borderId="135" xfId="0" applyBorder="1" applyAlignment="1">
      <alignment horizontal="center" vertical="center" wrapText="1"/>
    </xf>
    <xf numFmtId="0" fontId="0" fillId="0" borderId="168" xfId="0" applyBorder="1" applyAlignment="1">
      <alignment horizontal="center" vertical="center" wrapText="1"/>
    </xf>
    <xf numFmtId="0" fontId="0" fillId="0" borderId="10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04" xfId="0" applyBorder="1" applyAlignment="1">
      <alignment horizontal="center" vertical="center" wrapText="1"/>
    </xf>
    <xf numFmtId="0" fontId="0" fillId="0" borderId="93" xfId="0" applyBorder="1" applyAlignment="1">
      <alignment horizontal="center" vertical="center" wrapText="1"/>
    </xf>
    <xf numFmtId="0" fontId="0" fillId="0" borderId="165" xfId="0" applyBorder="1" applyAlignment="1">
      <alignment horizontal="center" vertical="center" wrapText="1"/>
    </xf>
    <xf numFmtId="0" fontId="49" fillId="0" borderId="135" xfId="0" applyFont="1" applyBorder="1" applyAlignment="1">
      <alignment horizontal="center" vertical="center" shrinkToFit="1"/>
    </xf>
    <xf numFmtId="0" fontId="49" fillId="0" borderId="110" xfId="0" applyFont="1" applyBorder="1" applyAlignment="1">
      <alignment horizontal="center" vertical="center" shrinkToFit="1"/>
    </xf>
    <xf numFmtId="0" fontId="12" fillId="4" borderId="164" xfId="0" applyFont="1" applyFill="1" applyBorder="1" applyAlignment="1" applyProtection="1">
      <alignment horizontal="left" vertical="center" shrinkToFit="1"/>
      <protection locked="0"/>
    </xf>
    <xf numFmtId="0" fontId="12" fillId="4" borderId="135" xfId="0" applyFont="1" applyFill="1" applyBorder="1" applyAlignment="1" applyProtection="1">
      <alignment horizontal="left" vertical="center" shrinkToFit="1"/>
      <protection locked="0"/>
    </xf>
    <xf numFmtId="0" fontId="12" fillId="4" borderId="168"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8" fillId="0" borderId="167" xfId="0" applyFont="1" applyBorder="1" applyAlignment="1">
      <alignment horizontal="center" vertical="center" textRotation="255" shrinkToFit="1"/>
    </xf>
    <xf numFmtId="0" fontId="10" fillId="0" borderId="168"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3" xfId="0" applyFont="1" applyBorder="1" applyAlignment="1">
      <alignment vertical="center" textRotation="255" shrinkToFit="1"/>
    </xf>
    <xf numFmtId="0" fontId="10" fillId="0" borderId="27" xfId="0" applyFont="1" applyBorder="1" applyAlignment="1">
      <alignment vertical="center" textRotation="255" shrinkToFit="1"/>
    </xf>
    <xf numFmtId="0" fontId="10" fillId="0" borderId="31" xfId="0" applyFont="1" applyBorder="1" applyAlignment="1">
      <alignment vertical="center" textRotation="255" shrinkToFit="1"/>
    </xf>
    <xf numFmtId="0" fontId="12" fillId="4" borderId="135"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shrinkToFit="1"/>
    </xf>
    <xf numFmtId="0" fontId="10" fillId="0" borderId="3" xfId="0" applyFont="1" applyBorder="1" applyAlignment="1">
      <alignment horizontal="center" vertical="center" shrinkToFit="1"/>
    </xf>
    <xf numFmtId="0" fontId="18" fillId="0" borderId="167" xfId="0" applyFont="1" applyBorder="1" applyAlignment="1">
      <alignment horizontal="center" vertical="center" textRotation="255"/>
    </xf>
    <xf numFmtId="0" fontId="10" fillId="0" borderId="168"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31" xfId="0" applyFont="1" applyBorder="1" applyAlignment="1">
      <alignment horizontal="center" vertical="center" textRotation="255"/>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2" fillId="4" borderId="94" xfId="0" applyFont="1" applyFill="1" applyBorder="1" applyAlignment="1" applyProtection="1">
      <alignment horizontal="left" vertical="center" shrinkToFit="1"/>
      <protection locked="0"/>
    </xf>
    <xf numFmtId="0" fontId="18" fillId="0" borderId="2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31" xfId="0" applyFont="1" applyBorder="1" applyAlignment="1">
      <alignment horizontal="center" vertical="center" shrinkToFit="1"/>
    </xf>
    <xf numFmtId="0" fontId="14"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8" fillId="0" borderId="24" xfId="0" applyFont="1" applyBorder="1" applyAlignment="1">
      <alignment horizontal="center" vertical="center" shrinkToFit="1"/>
    </xf>
    <xf numFmtId="0" fontId="12" fillId="4" borderId="29"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40" fillId="0" borderId="96" xfId="0" applyFont="1" applyBorder="1" applyAlignment="1">
      <alignment horizontal="center" vertical="center" shrinkToFit="1"/>
    </xf>
    <xf numFmtId="0" fontId="18" fillId="0" borderId="7" xfId="0" applyFont="1" applyBorder="1" applyAlignment="1">
      <alignment vertical="center" shrinkToFit="1"/>
    </xf>
    <xf numFmtId="0" fontId="10" fillId="0" borderId="95" xfId="0" applyFont="1" applyBorder="1" applyAlignment="1">
      <alignment vertical="center" shrinkToFit="1"/>
    </xf>
    <xf numFmtId="0" fontId="12" fillId="4" borderId="1" xfId="0" applyFont="1" applyFill="1" applyBorder="1" applyAlignment="1" applyProtection="1">
      <alignment horizontal="center" vertical="center" shrinkToFit="1"/>
      <protection locked="0"/>
    </xf>
    <xf numFmtId="0" fontId="12" fillId="4" borderId="93" xfId="0" applyFont="1" applyFill="1" applyBorder="1" applyAlignment="1" applyProtection="1">
      <alignment horizontal="center" vertical="center" shrinkToFit="1"/>
      <protection locked="0"/>
    </xf>
    <xf numFmtId="0" fontId="12" fillId="6" borderId="1" xfId="0" applyFont="1" applyFill="1" applyBorder="1" applyAlignment="1" applyProtection="1">
      <alignment horizontal="center" vertical="center" shrinkToFit="1"/>
      <protection locked="0"/>
    </xf>
    <xf numFmtId="0" fontId="12" fillId="6" borderId="93" xfId="0" applyFont="1" applyFill="1" applyBorder="1" applyAlignment="1" applyProtection="1">
      <alignment horizontal="center" vertical="center" shrinkToFit="1"/>
      <protection locked="0"/>
    </xf>
    <xf numFmtId="0" fontId="18" fillId="0" borderId="1" xfId="0" applyFont="1" applyBorder="1" applyAlignment="1">
      <alignment vertical="center" shrinkToFit="1"/>
    </xf>
    <xf numFmtId="0" fontId="10" fillId="0" borderId="93" xfId="0" applyFont="1" applyBorder="1" applyAlignment="1">
      <alignment vertical="center" shrinkToFit="1"/>
    </xf>
    <xf numFmtId="0" fontId="10" fillId="0" borderId="30" xfId="0" applyFont="1" applyBorder="1" applyAlignment="1">
      <alignment horizontal="center" vertical="center" shrinkToFit="1"/>
    </xf>
    <xf numFmtId="0" fontId="10" fillId="0" borderId="165"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165" xfId="0" applyFont="1" applyBorder="1" applyAlignment="1">
      <alignment horizontal="center" vertical="center" shrinkToFit="1"/>
    </xf>
    <xf numFmtId="0" fontId="12" fillId="6" borderId="25" xfId="0" applyFont="1" applyFill="1" applyBorder="1" applyAlignment="1" applyProtection="1">
      <alignment horizontal="center" vertical="center" shrinkToFit="1"/>
      <protection locked="0"/>
    </xf>
    <xf numFmtId="0" fontId="12" fillId="6" borderId="48" xfId="0" applyFont="1" applyFill="1" applyBorder="1" applyAlignment="1" applyProtection="1">
      <alignment horizontal="center" vertical="center" shrinkToFit="1"/>
      <protection locked="0"/>
    </xf>
    <xf numFmtId="0" fontId="0" fillId="0" borderId="25" xfId="0" applyBorder="1" applyAlignment="1">
      <alignment horizontal="center" vertical="center" shrinkToFit="1"/>
    </xf>
    <xf numFmtId="0" fontId="40" fillId="0" borderId="72"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73" xfId="0" applyFont="1" applyBorder="1" applyAlignment="1">
      <alignment horizontal="center" vertical="center" shrinkToFi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6" xfId="0" applyBorder="1" applyAlignment="1">
      <alignment horizontal="center" vertical="center" wrapText="1"/>
    </xf>
    <xf numFmtId="0" fontId="13" fillId="4" borderId="1" xfId="0" applyFont="1" applyFill="1" applyBorder="1" applyAlignment="1" applyProtection="1">
      <alignment horizontal="center" vertical="center" shrinkToFit="1"/>
      <protection locked="0"/>
    </xf>
    <xf numFmtId="0" fontId="12" fillId="4" borderId="25"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00" fillId="0" borderId="0" xfId="0" applyFont="1">
      <alignment vertical="center"/>
    </xf>
    <xf numFmtId="0" fontId="97" fillId="0" borderId="0" xfId="0" applyFont="1" applyAlignment="1">
      <alignment horizontal="left"/>
    </xf>
    <xf numFmtId="0" fontId="97" fillId="0" borderId="93" xfId="0" applyFont="1" applyBorder="1" applyAlignment="1">
      <alignment horizontal="center" shrinkToFit="1"/>
    </xf>
    <xf numFmtId="0" fontId="103" fillId="0" borderId="0" xfId="0" applyFont="1" applyAlignment="1">
      <alignment horizontal="center" shrinkToFit="1"/>
    </xf>
    <xf numFmtId="0" fontId="100" fillId="0" borderId="135" xfId="0" applyFont="1" applyBorder="1" applyAlignment="1">
      <alignment horizontal="left" vertical="center"/>
    </xf>
    <xf numFmtId="0" fontId="100" fillId="0" borderId="110" xfId="0" applyFont="1" applyBorder="1" applyAlignment="1">
      <alignment horizontal="left" vertical="center"/>
    </xf>
    <xf numFmtId="0" fontId="100" fillId="0" borderId="164" xfId="0" applyFont="1" applyBorder="1" applyAlignment="1">
      <alignment horizontal="center" vertical="center"/>
    </xf>
    <xf numFmtId="0" fontId="100" fillId="0" borderId="94" xfId="0" applyFont="1" applyBorder="1" applyAlignment="1">
      <alignment horizontal="center" vertical="center"/>
    </xf>
    <xf numFmtId="0" fontId="100" fillId="0" borderId="95" xfId="0" applyFont="1" applyBorder="1" applyAlignment="1">
      <alignment horizontal="center" vertical="center"/>
    </xf>
    <xf numFmtId="179" fontId="100" fillId="0" borderId="0" xfId="0" applyNumberFormat="1" applyFont="1" applyAlignment="1">
      <alignment horizontal="left" vertical="center" shrinkToFit="1"/>
    </xf>
    <xf numFmtId="179" fontId="100" fillId="0" borderId="134" xfId="0" applyNumberFormat="1" applyFont="1" applyBorder="1" applyAlignment="1">
      <alignment horizontal="left" vertical="center" shrinkToFit="1"/>
    </xf>
    <xf numFmtId="179" fontId="100" fillId="0" borderId="93" xfId="0" applyNumberFormat="1" applyFont="1" applyBorder="1" applyAlignment="1">
      <alignment horizontal="left" vertical="center" shrinkToFit="1"/>
    </xf>
    <xf numFmtId="179" fontId="100" fillId="0" borderId="96" xfId="0" applyNumberFormat="1" applyFont="1" applyBorder="1" applyAlignment="1">
      <alignment horizontal="left" vertical="center" shrinkToFit="1"/>
    </xf>
    <xf numFmtId="179" fontId="100" fillId="0" borderId="0" xfId="0" applyNumberFormat="1" applyFont="1" applyAlignment="1">
      <alignment horizontal="center" vertical="center"/>
    </xf>
    <xf numFmtId="179" fontId="100" fillId="0" borderId="93" xfId="0" applyNumberFormat="1" applyFont="1" applyBorder="1" applyAlignment="1">
      <alignment horizontal="center" vertical="center"/>
    </xf>
    <xf numFmtId="0" fontId="100" fillId="0" borderId="0" xfId="0" applyFont="1" applyAlignment="1">
      <alignment horizontal="center" vertical="center"/>
    </xf>
    <xf numFmtId="0" fontId="100" fillId="0" borderId="93" xfId="0" applyFont="1" applyBorder="1" applyAlignment="1">
      <alignment horizontal="center" vertical="center"/>
    </xf>
    <xf numFmtId="179" fontId="100" fillId="0" borderId="134" xfId="0" applyNumberFormat="1" applyFont="1" applyBorder="1" applyAlignment="1">
      <alignment horizontal="center" vertical="center"/>
    </xf>
    <xf numFmtId="179" fontId="100" fillId="0" borderId="96" xfId="0" applyNumberFormat="1" applyFont="1" applyBorder="1" applyAlignment="1">
      <alignment horizontal="center" vertical="center"/>
    </xf>
    <xf numFmtId="0" fontId="100" fillId="0" borderId="135" xfId="0" applyFont="1" applyBorder="1" applyAlignment="1">
      <alignment horizontal="center" vertical="center"/>
    </xf>
    <xf numFmtId="0" fontId="100" fillId="0" borderId="110" xfId="0" applyFont="1" applyBorder="1" applyAlignment="1">
      <alignment horizontal="center" vertical="center"/>
    </xf>
    <xf numFmtId="0" fontId="100" fillId="0" borderId="0" xfId="0" applyFont="1" applyAlignment="1">
      <alignment horizontal="left" vertical="center"/>
    </xf>
    <xf numFmtId="0" fontId="100" fillId="0" borderId="134" xfId="0" applyFont="1" applyBorder="1" applyAlignment="1">
      <alignment horizontal="left" vertical="center"/>
    </xf>
    <xf numFmtId="0" fontId="100" fillId="0" borderId="93" xfId="0" applyFont="1" applyBorder="1" applyAlignment="1">
      <alignment horizontal="left" vertical="center"/>
    </xf>
    <xf numFmtId="0" fontId="100" fillId="0" borderId="96" xfId="0" applyFont="1" applyBorder="1" applyAlignment="1">
      <alignment horizontal="left" vertical="center"/>
    </xf>
    <xf numFmtId="179" fontId="100" fillId="0" borderId="135" xfId="0" applyNumberFormat="1" applyFont="1" applyBorder="1" applyAlignment="1">
      <alignment horizontal="center" vertical="center"/>
    </xf>
    <xf numFmtId="0" fontId="105" fillId="0" borderId="129" xfId="0" applyFont="1" applyBorder="1" applyAlignment="1">
      <alignment horizontal="center" vertical="top"/>
    </xf>
    <xf numFmtId="0" fontId="105" fillId="0" borderId="131" xfId="0" applyFont="1" applyBorder="1" applyAlignment="1">
      <alignment horizontal="center" vertical="top"/>
    </xf>
    <xf numFmtId="0" fontId="100" fillId="0" borderId="0" xfId="0" applyFont="1" applyAlignment="1">
      <alignment vertical="top" wrapText="1"/>
    </xf>
    <xf numFmtId="0" fontId="100" fillId="0" borderId="127" xfId="0" applyFont="1" applyBorder="1" applyAlignment="1">
      <alignment vertical="top" wrapText="1"/>
    </xf>
    <xf numFmtId="0" fontId="100" fillId="0" borderId="128" xfId="0" applyFont="1" applyBorder="1" applyAlignment="1">
      <alignment vertical="top" wrapText="1"/>
    </xf>
    <xf numFmtId="0" fontId="106" fillId="0" borderId="0" xfId="0" applyFont="1" applyAlignment="1">
      <alignment vertical="top" wrapText="1"/>
    </xf>
    <xf numFmtId="0" fontId="106" fillId="0" borderId="130" xfId="0" applyFont="1" applyBorder="1" applyAlignment="1">
      <alignment vertical="top" wrapText="1"/>
    </xf>
    <xf numFmtId="0" fontId="110" fillId="0" borderId="0" xfId="0" applyFont="1" applyAlignment="1">
      <alignment vertical="top" wrapText="1"/>
    </xf>
    <xf numFmtId="0" fontId="110" fillId="0" borderId="130" xfId="0" applyFont="1" applyBorder="1" applyAlignment="1">
      <alignment vertical="top" wrapText="1"/>
    </xf>
    <xf numFmtId="0" fontId="110" fillId="0" borderId="132" xfId="0" applyFont="1" applyBorder="1" applyAlignment="1">
      <alignment vertical="top" wrapText="1"/>
    </xf>
    <xf numFmtId="0" fontId="110" fillId="0" borderId="133" xfId="0" applyFont="1" applyBorder="1" applyAlignment="1">
      <alignment vertical="top" wrapText="1"/>
    </xf>
  </cellXfs>
  <cellStyles count="1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BD21DF6-5FD2-4F4E-BB8C-03CE72104978}"/>
    <cellStyle name="標準 5 2 2" xfId="11" xr:uid="{0DCA4692-F2AD-4522-A084-4BE374DB0BED}"/>
    <cellStyle name="標準 6" xfId="8" xr:uid="{4AEF3804-5800-4FBC-BDE5-84FFEC083808}"/>
    <cellStyle name="標準 7" xfId="9" xr:uid="{697CFE06-84A2-4B40-99A1-C7A19E7189DA}"/>
    <cellStyle name="標準 8" xfId="12" xr:uid="{BC29EDA8-35FC-44F2-9877-73918AC4CC67}"/>
    <cellStyle name="標準 9" xfId="13" xr:uid="{CABD606E-03D5-4FD4-B6F2-35B22DE5C2D4}"/>
    <cellStyle name="標準 9 2" xfId="14" xr:uid="{CFFEFF91-5350-4D51-9026-01EAF4CBBB3D}"/>
    <cellStyle name="良い 2" xfId="5" xr:uid="{00000000-0005-0000-0000-000006000000}"/>
    <cellStyle name="良い 2 2" xfId="6" xr:uid="{00000000-0005-0000-0000-000007000000}"/>
  </cellStyles>
  <dxfs count="1">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forms.gle/mLqLMd6m5ywQD7GYA"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FD85EB0C-7305-45B0-8A7B-5B7736969E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504827</xdr:colOff>
      <xdr:row>0</xdr:row>
      <xdr:rowOff>133350</xdr:rowOff>
    </xdr:from>
    <xdr:ext cx="8848724" cy="1343025"/>
    <xdr:sp macro="" textlink="">
      <xdr:nvSpPr>
        <xdr:cNvPr id="2" name="テキスト ボックス 1">
          <a:extLst>
            <a:ext uri="{FF2B5EF4-FFF2-40B4-BE49-F238E27FC236}">
              <a16:creationId xmlns:a16="http://schemas.microsoft.com/office/drawing/2014/main" id="{553776E2-1E68-4B0C-8D86-69988FCC75CE}"/>
            </a:ext>
          </a:extLst>
        </xdr:cNvPr>
        <xdr:cNvSpPr txBox="1"/>
      </xdr:nvSpPr>
      <xdr:spPr>
        <a:xfrm>
          <a:off x="1171577" y="133350"/>
          <a:ext cx="8848724" cy="1343025"/>
        </a:xfrm>
        <a:prstGeom prst="roundRect">
          <a:avLst/>
        </a:prstGeom>
        <a:ln w="57150">
          <a:solidFill>
            <a:srgbClr val="96B74D"/>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endParaRPr lang="en-US" altLang="ja-JP" sz="1400" b="0" i="0">
            <a:solidFill>
              <a:schemeClr val="tx1"/>
            </a:solidFill>
            <a:effectLst/>
            <a:latin typeface="+mn-lt"/>
            <a:ea typeface="+mn-ea"/>
            <a:cs typeface="+mn-cs"/>
          </a:endParaRPr>
        </a:p>
        <a:p>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会員サービス向上・組織拡充のため、アンケートへのご協力をお願い</a:t>
          </a:r>
          <a:r>
            <a:rPr lang="ja-JP" altLang="en-US" sz="1800" b="0" i="0">
              <a:solidFill>
                <a:schemeClr val="tx1"/>
              </a:solidFill>
              <a:effectLst/>
              <a:latin typeface="BIZ UDゴシック" panose="020B0400000000000000" pitchFamily="49" charset="-128"/>
              <a:ea typeface="BIZ UDゴシック" panose="020B0400000000000000" pitchFamily="49" charset="-128"/>
              <a:cs typeface="+mn-cs"/>
            </a:rPr>
            <a:t>します</a:t>
          </a:r>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a:t>
          </a:r>
          <a:endParaRPr lang="ja-JP" altLang="ja-JP" sz="1800">
            <a:effectLst/>
            <a:latin typeface="BIZ UDゴシック" panose="020B0400000000000000" pitchFamily="49" charset="-128"/>
            <a:ea typeface="BIZ UDゴシック" panose="020B0400000000000000" pitchFamily="49" charset="-128"/>
          </a:endParaRPr>
        </a:p>
        <a:p>
          <a:r>
            <a:rPr lang="ja-JP" altLang="ja-JP" sz="1800" u="none">
              <a:solidFill>
                <a:schemeClr val="tx1"/>
              </a:solidFill>
              <a:effectLst/>
              <a:latin typeface="BIZ UDゴシック" panose="020B0400000000000000" pitchFamily="49" charset="-128"/>
              <a:ea typeface="BIZ UDゴシック" panose="020B0400000000000000" pitchFamily="49" charset="-128"/>
              <a:cs typeface="+mn-cs"/>
            </a:rPr>
            <a:t>紹介者</a:t>
          </a:r>
          <a:r>
            <a:rPr lang="ja-JP" altLang="en-US" sz="1800" u="none">
              <a:solidFill>
                <a:schemeClr val="tx1"/>
              </a:solidFill>
              <a:effectLst/>
              <a:latin typeface="BIZ UDゴシック" panose="020B0400000000000000" pitchFamily="49" charset="-128"/>
              <a:ea typeface="BIZ UDゴシック" panose="020B0400000000000000" pitchFamily="49" charset="-128"/>
              <a:cs typeface="+mn-cs"/>
            </a:rPr>
            <a:t>の登録</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も</a:t>
          </a:r>
          <a:r>
            <a:rPr lang="ja-JP" altLang="en-US" sz="1800">
              <a:solidFill>
                <a:schemeClr val="tx1"/>
              </a:solidFill>
              <a:effectLst/>
              <a:latin typeface="BIZ UDゴシック" panose="020B0400000000000000" pitchFamily="49" charset="-128"/>
              <a:ea typeface="BIZ UDゴシック" panose="020B0400000000000000" pitchFamily="49" charset="-128"/>
              <a:cs typeface="+mn-cs"/>
            </a:rPr>
            <a:t>こちらから</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ご入力ください。 </a:t>
          </a:r>
          <a:endParaRPr lang="ja-JP" altLang="ja-JP" sz="1800">
            <a:effectLst/>
            <a:latin typeface="BIZ UDゴシック" panose="020B0400000000000000" pitchFamily="49" charset="-128"/>
            <a:ea typeface="BIZ UDゴシック" panose="020B0400000000000000" pitchFamily="49" charset="-128"/>
          </a:endParaRPr>
        </a:p>
      </xdr:txBody>
    </xdr:sp>
    <xdr:clientData/>
  </xdr:oneCellAnchor>
  <xdr:twoCellAnchor editAs="oneCell">
    <xdr:from>
      <xdr:col>5</xdr:col>
      <xdr:colOff>552450</xdr:colOff>
      <xdr:row>10</xdr:row>
      <xdr:rowOff>38100</xdr:rowOff>
    </xdr:from>
    <xdr:to>
      <xdr:col>12</xdr:col>
      <xdr:colOff>183596</xdr:colOff>
      <xdr:row>34</xdr:row>
      <xdr:rowOff>5837</xdr:rowOff>
    </xdr:to>
    <xdr:pic>
      <xdr:nvPicPr>
        <xdr:cNvPr id="3" name="図 2">
          <a:extLst>
            <a:ext uri="{FF2B5EF4-FFF2-40B4-BE49-F238E27FC236}">
              <a16:creationId xmlns:a16="http://schemas.microsoft.com/office/drawing/2014/main" id="{C278C228-7D23-401C-B45A-D0D280AAF7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6200" y="2324100"/>
          <a:ext cx="4298396" cy="3930137"/>
        </a:xfrm>
        <a:prstGeom prst="rect">
          <a:avLst/>
        </a:prstGeom>
      </xdr:spPr>
    </xdr:pic>
    <xdr:clientData/>
  </xdr:twoCellAnchor>
  <xdr:oneCellAnchor>
    <xdr:from>
      <xdr:col>6</xdr:col>
      <xdr:colOff>38100</xdr:colOff>
      <xdr:row>13</xdr:row>
      <xdr:rowOff>0</xdr:rowOff>
    </xdr:from>
    <xdr:ext cx="2238375" cy="72390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C4D82CFC-0B48-4B80-AD7C-036C2338ED0E}"/>
            </a:ext>
          </a:extLst>
        </xdr:cNvPr>
        <xdr:cNvSpPr txBox="1"/>
      </xdr:nvSpPr>
      <xdr:spPr>
        <a:xfrm>
          <a:off x="4038600" y="2971800"/>
          <a:ext cx="2238375"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scene3d>
            <a:camera prst="orthographicFront"/>
            <a:lightRig rig="threePt" dir="t"/>
          </a:scene3d>
          <a:sp3d>
            <a:bevelT w="0" h="0"/>
            <a:bevelB w="0" h="0"/>
          </a:sp3d>
        </a:bodyPr>
        <a:lstStyle/>
        <a:p>
          <a:pPr algn="ctr"/>
          <a:endParaRPr kumimoji="1" lang="en-US" altLang="ja-JP" sz="1200">
            <a:latin typeface="BIZ UDゴシック" panose="020B0400000000000000" pitchFamily="49" charset="-128"/>
            <a:ea typeface="BIZ UDゴシック" panose="020B0400000000000000" pitchFamily="49" charset="-128"/>
          </a:endParaRPr>
        </a:p>
        <a:p>
          <a:pPr algn="ctr"/>
          <a:r>
            <a:rPr kumimoji="1" lang="ja-JP" altLang="en-US" sz="2400" b="1" u="wavyDbl" baseline="0">
              <a:solidFill>
                <a:srgbClr val="FF3399"/>
              </a:solidFill>
              <a:latin typeface="HGS創英角ﾎﾟｯﾌﾟ体" panose="040B0A00000000000000" pitchFamily="50" charset="-128"/>
              <a:ea typeface="HGS創英角ﾎﾟｯﾌﾟ体" panose="040B0A00000000000000" pitchFamily="50" charset="-128"/>
            </a:rPr>
            <a:t>アンケート</a:t>
          </a:r>
          <a:r>
            <a:rPr kumimoji="1" lang="ja-JP" altLang="en-US" sz="2000" b="1" u="wavyDbl">
              <a:solidFill>
                <a:srgbClr val="FF3399"/>
              </a:solidFill>
              <a:latin typeface="HGS創英角ﾎﾟｯﾌﾟ体" panose="040B0A00000000000000" pitchFamily="50" charset="-128"/>
              <a:ea typeface="HGS創英角ﾎﾟｯﾌﾟ体" panose="040B0A00000000000000" pitchFamily="50" charset="-128"/>
            </a:rPr>
            <a:t>入口</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28\Desktop\20250324_&#20837;&#20250;.xlsx" TargetMode="External"/><Relationship Id="rId1" Type="http://schemas.openxmlformats.org/officeDocument/2006/relationships/externalLinkPath" Target="/Users/zen28/Desktop/20250324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0C979"/>
  </sheetPr>
  <dimension ref="A1:EP88"/>
  <sheetViews>
    <sheetView workbookViewId="0">
      <selection sqref="A1:F12"/>
    </sheetView>
  </sheetViews>
  <sheetFormatPr defaultColWidth="1.875" defaultRowHeight="13.5" x14ac:dyDescent="0.15"/>
  <cols>
    <col min="1" max="37" width="1.875" style="50" customWidth="1"/>
    <col min="38" max="53" width="2" style="50" customWidth="1"/>
    <col min="54" max="126" width="1.875" style="50" customWidth="1"/>
    <col min="127" max="127" width="7.625" style="50" customWidth="1"/>
    <col min="128" max="141" width="1.875" style="50" customWidth="1"/>
    <col min="142" max="142" width="1.75" style="12" customWidth="1"/>
    <col min="143" max="143" width="1.75" style="103" customWidth="1"/>
    <col min="144" max="144" width="1.875" style="50" customWidth="1"/>
    <col min="145" max="16384" width="1.875" style="50"/>
  </cols>
  <sheetData>
    <row r="1" spans="1:127" ht="6" customHeight="1" x14ac:dyDescent="0.15">
      <c r="A1" s="215" t="s">
        <v>0</v>
      </c>
      <c r="B1" s="216"/>
      <c r="C1" s="216"/>
      <c r="D1" s="216"/>
      <c r="E1" s="216"/>
      <c r="F1" s="216"/>
      <c r="G1" s="221" t="str">
        <f>IF(TRIM(deposit_type)="未供託","新規免許取得","")</f>
        <v/>
      </c>
      <c r="H1" s="221"/>
      <c r="I1" s="221"/>
      <c r="J1" s="221"/>
      <c r="K1" s="221"/>
      <c r="L1" s="221"/>
      <c r="M1" s="221"/>
      <c r="N1" s="221"/>
      <c r="O1" s="221"/>
      <c r="P1" s="221"/>
      <c r="Q1" s="221"/>
      <c r="R1" s="221"/>
      <c r="S1" s="221"/>
      <c r="T1" s="222"/>
      <c r="U1" s="215" t="s">
        <v>1</v>
      </c>
      <c r="V1" s="216"/>
      <c r="W1" s="216"/>
      <c r="X1" s="216"/>
      <c r="Y1" s="216"/>
      <c r="Z1" s="216"/>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7"/>
      <c r="DU1" s="62"/>
    </row>
    <row r="2" spans="1:127" ht="6" customHeight="1" x14ac:dyDescent="0.15">
      <c r="A2" s="217"/>
      <c r="B2" s="218"/>
      <c r="C2" s="218"/>
      <c r="D2" s="218"/>
      <c r="E2" s="218"/>
      <c r="F2" s="218"/>
      <c r="G2" s="223"/>
      <c r="H2" s="223"/>
      <c r="I2" s="223"/>
      <c r="J2" s="223"/>
      <c r="K2" s="223"/>
      <c r="L2" s="223"/>
      <c r="M2" s="223"/>
      <c r="N2" s="223"/>
      <c r="O2" s="223"/>
      <c r="P2" s="223"/>
      <c r="Q2" s="223"/>
      <c r="R2" s="223"/>
      <c r="S2" s="223"/>
      <c r="T2" s="224"/>
      <c r="U2" s="217"/>
      <c r="V2" s="218"/>
      <c r="W2" s="218"/>
      <c r="X2" s="218"/>
      <c r="Y2" s="218"/>
      <c r="Z2" s="218"/>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8"/>
      <c r="DU2" s="62"/>
    </row>
    <row r="3" spans="1:127" ht="6" customHeight="1" x14ac:dyDescent="0.15">
      <c r="A3" s="217"/>
      <c r="B3" s="218"/>
      <c r="C3" s="218"/>
      <c r="D3" s="218"/>
      <c r="E3" s="218"/>
      <c r="F3" s="218"/>
      <c r="G3" s="223"/>
      <c r="H3" s="223"/>
      <c r="I3" s="223"/>
      <c r="J3" s="223"/>
      <c r="K3" s="223"/>
      <c r="L3" s="223"/>
      <c r="M3" s="223"/>
      <c r="N3" s="223"/>
      <c r="O3" s="223"/>
      <c r="P3" s="223"/>
      <c r="Q3" s="223"/>
      <c r="R3" s="223"/>
      <c r="S3" s="223"/>
      <c r="T3" s="224"/>
      <c r="U3" s="217"/>
      <c r="V3" s="218"/>
      <c r="W3" s="218"/>
      <c r="X3" s="218"/>
      <c r="Y3" s="218"/>
      <c r="Z3" s="218"/>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8"/>
      <c r="DU3" s="62"/>
    </row>
    <row r="4" spans="1:127" ht="6" customHeight="1" x14ac:dyDescent="0.15">
      <c r="A4" s="217"/>
      <c r="B4" s="218"/>
      <c r="C4" s="218"/>
      <c r="D4" s="218"/>
      <c r="E4" s="218"/>
      <c r="F4" s="218"/>
      <c r="G4" s="223"/>
      <c r="H4" s="223"/>
      <c r="I4" s="223"/>
      <c r="J4" s="223"/>
      <c r="K4" s="223"/>
      <c r="L4" s="223"/>
      <c r="M4" s="223"/>
      <c r="N4" s="223"/>
      <c r="O4" s="223"/>
      <c r="P4" s="223"/>
      <c r="Q4" s="223"/>
      <c r="R4" s="223"/>
      <c r="S4" s="223"/>
      <c r="T4" s="224"/>
      <c r="U4" s="217"/>
      <c r="V4" s="218"/>
      <c r="W4" s="218"/>
      <c r="X4" s="218"/>
      <c r="Y4" s="218"/>
      <c r="Z4" s="218"/>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8"/>
      <c r="DU4" s="62"/>
    </row>
    <row r="5" spans="1:127" ht="6" customHeight="1" x14ac:dyDescent="0.15">
      <c r="A5" s="217"/>
      <c r="B5" s="218"/>
      <c r="C5" s="218"/>
      <c r="D5" s="218"/>
      <c r="E5" s="218"/>
      <c r="F5" s="218"/>
      <c r="G5" s="223" t="str">
        <f>IF(TRIM(deposit_type)="他協会から移籍","他協会より加入","")</f>
        <v/>
      </c>
      <c r="H5" s="223"/>
      <c r="I5" s="223"/>
      <c r="J5" s="223"/>
      <c r="K5" s="223"/>
      <c r="L5" s="223"/>
      <c r="M5" s="223"/>
      <c r="N5" s="223"/>
      <c r="O5" s="223"/>
      <c r="P5" s="223"/>
      <c r="Q5" s="223"/>
      <c r="R5" s="223"/>
      <c r="S5" s="223"/>
      <c r="T5" s="224"/>
      <c r="U5" s="217"/>
      <c r="V5" s="218"/>
      <c r="W5" s="218"/>
      <c r="X5" s="218"/>
      <c r="Y5" s="218"/>
      <c r="Z5" s="218"/>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8"/>
      <c r="DU5" s="62"/>
    </row>
    <row r="6" spans="1:127" ht="6" customHeight="1" x14ac:dyDescent="0.15">
      <c r="A6" s="217"/>
      <c r="B6" s="218"/>
      <c r="C6" s="218"/>
      <c r="D6" s="218"/>
      <c r="E6" s="218"/>
      <c r="F6" s="218"/>
      <c r="G6" s="223"/>
      <c r="H6" s="223"/>
      <c r="I6" s="223"/>
      <c r="J6" s="223"/>
      <c r="K6" s="223"/>
      <c r="L6" s="223"/>
      <c r="M6" s="223"/>
      <c r="N6" s="223"/>
      <c r="O6" s="223"/>
      <c r="P6" s="223"/>
      <c r="Q6" s="223"/>
      <c r="R6" s="223"/>
      <c r="S6" s="223"/>
      <c r="T6" s="224"/>
      <c r="U6" s="217"/>
      <c r="V6" s="218"/>
      <c r="W6" s="218"/>
      <c r="X6" s="218"/>
      <c r="Y6" s="218"/>
      <c r="Z6" s="218"/>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8"/>
      <c r="DU6" s="62"/>
    </row>
    <row r="7" spans="1:127" ht="6" customHeight="1" x14ac:dyDescent="0.15">
      <c r="A7" s="217"/>
      <c r="B7" s="218"/>
      <c r="C7" s="218"/>
      <c r="D7" s="218"/>
      <c r="E7" s="218"/>
      <c r="F7" s="218"/>
      <c r="G7" s="223"/>
      <c r="H7" s="223"/>
      <c r="I7" s="223"/>
      <c r="J7" s="223"/>
      <c r="K7" s="223"/>
      <c r="L7" s="223"/>
      <c r="M7" s="223"/>
      <c r="N7" s="223"/>
      <c r="O7" s="223"/>
      <c r="P7" s="223"/>
      <c r="Q7" s="223"/>
      <c r="R7" s="223"/>
      <c r="S7" s="223"/>
      <c r="T7" s="224"/>
      <c r="U7" s="217"/>
      <c r="V7" s="218"/>
      <c r="W7" s="218"/>
      <c r="X7" s="218"/>
      <c r="Y7" s="218"/>
      <c r="Z7" s="218"/>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8"/>
      <c r="DU7" s="62"/>
    </row>
    <row r="8" spans="1:127" ht="6" customHeight="1" x14ac:dyDescent="0.15">
      <c r="A8" s="217"/>
      <c r="B8" s="218"/>
      <c r="C8" s="218"/>
      <c r="D8" s="218"/>
      <c r="E8" s="218"/>
      <c r="F8" s="218"/>
      <c r="G8" s="223"/>
      <c r="H8" s="223"/>
      <c r="I8" s="223"/>
      <c r="J8" s="223"/>
      <c r="K8" s="223"/>
      <c r="L8" s="223"/>
      <c r="M8" s="223"/>
      <c r="N8" s="223"/>
      <c r="O8" s="223"/>
      <c r="P8" s="223"/>
      <c r="Q8" s="223"/>
      <c r="R8" s="223"/>
      <c r="S8" s="223"/>
      <c r="T8" s="224"/>
      <c r="U8" s="217"/>
      <c r="V8" s="218"/>
      <c r="W8" s="218"/>
      <c r="X8" s="218"/>
      <c r="Y8" s="218"/>
      <c r="Z8" s="218"/>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8"/>
      <c r="DU8" s="62"/>
    </row>
    <row r="9" spans="1:127" ht="6" customHeight="1" x14ac:dyDescent="0.15">
      <c r="A9" s="217"/>
      <c r="B9" s="218"/>
      <c r="C9" s="218"/>
      <c r="D9" s="218"/>
      <c r="E9" s="218"/>
      <c r="F9" s="218"/>
      <c r="G9" s="223" t="str">
        <f>IF(TRIM(deposit_type)="自社供託","自社供託","")</f>
        <v/>
      </c>
      <c r="H9" s="223"/>
      <c r="I9" s="223"/>
      <c r="J9" s="223"/>
      <c r="K9" s="223"/>
      <c r="L9" s="223"/>
      <c r="M9" s="223"/>
      <c r="N9" s="223"/>
      <c r="O9" s="223"/>
      <c r="P9" s="223"/>
      <c r="Q9" s="223"/>
      <c r="R9" s="223"/>
      <c r="S9" s="223"/>
      <c r="T9" s="224"/>
      <c r="U9" s="217"/>
      <c r="V9" s="218"/>
      <c r="W9" s="218"/>
      <c r="X9" s="218"/>
      <c r="Y9" s="218"/>
      <c r="Z9" s="218"/>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8"/>
      <c r="DU9" s="62"/>
    </row>
    <row r="10" spans="1:127" ht="6" customHeight="1" x14ac:dyDescent="0.15">
      <c r="A10" s="217"/>
      <c r="B10" s="218"/>
      <c r="C10" s="218"/>
      <c r="D10" s="218"/>
      <c r="E10" s="218"/>
      <c r="F10" s="218"/>
      <c r="G10" s="223"/>
      <c r="H10" s="223"/>
      <c r="I10" s="223"/>
      <c r="J10" s="223"/>
      <c r="K10" s="223"/>
      <c r="L10" s="223"/>
      <c r="M10" s="223"/>
      <c r="N10" s="223"/>
      <c r="O10" s="223"/>
      <c r="P10" s="223"/>
      <c r="Q10" s="223"/>
      <c r="R10" s="223"/>
      <c r="S10" s="223"/>
      <c r="T10" s="224"/>
      <c r="U10" s="217"/>
      <c r="V10" s="218"/>
      <c r="W10" s="218"/>
      <c r="X10" s="218"/>
      <c r="Y10" s="218"/>
      <c r="Z10" s="218"/>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8"/>
      <c r="DU10" s="62"/>
    </row>
    <row r="11" spans="1:127" ht="6" customHeight="1" x14ac:dyDescent="0.15">
      <c r="A11" s="217"/>
      <c r="B11" s="218"/>
      <c r="C11" s="218"/>
      <c r="D11" s="218"/>
      <c r="E11" s="218"/>
      <c r="F11" s="218"/>
      <c r="G11" s="223"/>
      <c r="H11" s="223"/>
      <c r="I11" s="223"/>
      <c r="J11" s="223"/>
      <c r="K11" s="223"/>
      <c r="L11" s="223"/>
      <c r="M11" s="223"/>
      <c r="N11" s="223"/>
      <c r="O11" s="223"/>
      <c r="P11" s="223"/>
      <c r="Q11" s="223"/>
      <c r="R11" s="223"/>
      <c r="S11" s="223"/>
      <c r="T11" s="224"/>
      <c r="U11" s="217"/>
      <c r="V11" s="218"/>
      <c r="W11" s="218"/>
      <c r="X11" s="218"/>
      <c r="Y11" s="218"/>
      <c r="Z11" s="218"/>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8"/>
      <c r="DU11" s="62"/>
    </row>
    <row r="12" spans="1:127" ht="6" customHeight="1" x14ac:dyDescent="0.15">
      <c r="A12" s="219"/>
      <c r="B12" s="220"/>
      <c r="C12" s="220"/>
      <c r="D12" s="220"/>
      <c r="E12" s="220"/>
      <c r="F12" s="220"/>
      <c r="G12" s="231"/>
      <c r="H12" s="231"/>
      <c r="I12" s="231"/>
      <c r="J12" s="231"/>
      <c r="K12" s="231"/>
      <c r="L12" s="231"/>
      <c r="M12" s="231"/>
      <c r="N12" s="231"/>
      <c r="O12" s="231"/>
      <c r="P12" s="231"/>
      <c r="Q12" s="231"/>
      <c r="R12" s="231"/>
      <c r="S12" s="231"/>
      <c r="T12" s="232"/>
      <c r="U12" s="219"/>
      <c r="V12" s="220"/>
      <c r="W12" s="220"/>
      <c r="X12" s="220"/>
      <c r="Y12" s="220"/>
      <c r="Z12" s="220"/>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30"/>
      <c r="DU12" s="62"/>
    </row>
    <row r="13" spans="1:127" ht="11.25" customHeight="1" x14ac:dyDescent="0.15">
      <c r="A13" s="185" t="s">
        <v>2</v>
      </c>
      <c r="B13" s="186"/>
      <c r="C13" s="186"/>
      <c r="D13" s="186"/>
      <c r="E13" s="186"/>
      <c r="F13" s="186"/>
      <c r="G13" s="186"/>
      <c r="H13" s="187"/>
      <c r="I13" s="185" t="s">
        <v>3</v>
      </c>
      <c r="J13" s="188"/>
      <c r="K13" s="188"/>
      <c r="L13" s="188"/>
      <c r="M13" s="188"/>
      <c r="N13" s="188"/>
      <c r="O13" s="188"/>
      <c r="P13" s="188"/>
      <c r="Q13" s="188"/>
      <c r="R13" s="188"/>
      <c r="S13" s="188"/>
      <c r="T13" s="189"/>
      <c r="U13" s="185" t="s">
        <v>4</v>
      </c>
      <c r="V13" s="188"/>
      <c r="W13" s="188"/>
      <c r="X13" s="188"/>
      <c r="Y13" s="188"/>
      <c r="Z13" s="188"/>
      <c r="AA13" s="188"/>
      <c r="AB13" s="188"/>
      <c r="AC13" s="188"/>
      <c r="AD13" s="188"/>
      <c r="AE13" s="188"/>
      <c r="AF13" s="189"/>
      <c r="AG13" s="185" t="s">
        <v>5</v>
      </c>
      <c r="AH13" s="188"/>
      <c r="AI13" s="188"/>
      <c r="AJ13" s="188"/>
      <c r="AK13" s="188"/>
      <c r="AL13" s="188"/>
      <c r="AM13" s="188"/>
      <c r="AN13" s="188"/>
      <c r="AO13" s="188"/>
      <c r="AP13" s="188"/>
      <c r="AQ13" s="188"/>
      <c r="AR13" s="188"/>
      <c r="AS13" s="188"/>
      <c r="AT13" s="188"/>
      <c r="AU13" s="188"/>
      <c r="AV13" s="188"/>
      <c r="AW13" s="189"/>
      <c r="AX13" s="185" t="s">
        <v>6</v>
      </c>
      <c r="AY13" s="188"/>
      <c r="AZ13" s="188"/>
      <c r="BA13" s="189"/>
      <c r="DV13" s="53"/>
      <c r="DW13" s="51"/>
    </row>
    <row r="14" spans="1:127" ht="9" customHeight="1" x14ac:dyDescent="0.15">
      <c r="A14" s="190"/>
      <c r="B14" s="191"/>
      <c r="C14" s="191"/>
      <c r="D14" s="191"/>
      <c r="E14" s="191"/>
      <c r="F14" s="191"/>
      <c r="G14" s="191"/>
      <c r="H14" s="192"/>
      <c r="I14" s="199" t="s">
        <v>7</v>
      </c>
      <c r="J14" s="200"/>
      <c r="K14" s="200"/>
      <c r="L14" s="203"/>
      <c r="M14" s="203"/>
      <c r="N14" s="202" t="s">
        <v>8</v>
      </c>
      <c r="O14" s="204"/>
      <c r="P14" s="204"/>
      <c r="Q14" s="200" t="s">
        <v>9</v>
      </c>
      <c r="R14" s="204"/>
      <c r="S14" s="204"/>
      <c r="T14" s="202" t="s">
        <v>10</v>
      </c>
      <c r="U14" s="199" t="s">
        <v>7</v>
      </c>
      <c r="V14" s="200"/>
      <c r="W14" s="200"/>
      <c r="X14" s="203"/>
      <c r="Y14" s="203"/>
      <c r="Z14" s="202" t="s">
        <v>8</v>
      </c>
      <c r="AA14" s="203"/>
      <c r="AB14" s="203"/>
      <c r="AC14" s="202" t="s">
        <v>9</v>
      </c>
      <c r="AD14" s="204"/>
      <c r="AE14" s="204"/>
      <c r="AF14" s="202" t="s">
        <v>10</v>
      </c>
      <c r="AG14" s="206"/>
      <c r="AH14" s="207"/>
      <c r="AI14" s="207"/>
      <c r="AJ14" s="207"/>
      <c r="AK14" s="207"/>
      <c r="AL14" s="207"/>
      <c r="AM14" s="207"/>
      <c r="AN14" s="207"/>
      <c r="AO14" s="207"/>
      <c r="AP14" s="207"/>
      <c r="AQ14" s="207"/>
      <c r="AR14" s="207"/>
      <c r="AS14" s="207"/>
      <c r="AT14" s="207"/>
      <c r="AU14" s="207"/>
      <c r="AV14" s="207"/>
      <c r="AW14" s="208"/>
      <c r="AX14" s="209"/>
      <c r="AY14" s="210"/>
      <c r="AZ14" s="210"/>
      <c r="BA14" s="211"/>
      <c r="DV14" s="53"/>
      <c r="DW14" s="51"/>
    </row>
    <row r="15" spans="1:127" ht="9" customHeight="1" x14ac:dyDescent="0.15">
      <c r="A15" s="193"/>
      <c r="B15" s="194"/>
      <c r="C15" s="194"/>
      <c r="D15" s="194"/>
      <c r="E15" s="194"/>
      <c r="F15" s="194"/>
      <c r="G15" s="194"/>
      <c r="H15" s="195"/>
      <c r="I15" s="201"/>
      <c r="J15" s="202"/>
      <c r="K15" s="202"/>
      <c r="L15" s="204"/>
      <c r="M15" s="204"/>
      <c r="N15" s="202"/>
      <c r="O15" s="204"/>
      <c r="P15" s="204"/>
      <c r="Q15" s="202"/>
      <c r="R15" s="204"/>
      <c r="S15" s="204"/>
      <c r="T15" s="202"/>
      <c r="U15" s="201"/>
      <c r="V15" s="202"/>
      <c r="W15" s="202"/>
      <c r="X15" s="204"/>
      <c r="Y15" s="204"/>
      <c r="Z15" s="202"/>
      <c r="AA15" s="204"/>
      <c r="AB15" s="204"/>
      <c r="AC15" s="202"/>
      <c r="AD15" s="204"/>
      <c r="AE15" s="204"/>
      <c r="AF15" s="202"/>
      <c r="AG15" s="209"/>
      <c r="AH15" s="210"/>
      <c r="AI15" s="210"/>
      <c r="AJ15" s="210"/>
      <c r="AK15" s="210"/>
      <c r="AL15" s="210"/>
      <c r="AM15" s="210"/>
      <c r="AN15" s="210"/>
      <c r="AO15" s="210"/>
      <c r="AP15" s="210"/>
      <c r="AQ15" s="210"/>
      <c r="AR15" s="210"/>
      <c r="AS15" s="210"/>
      <c r="AT15" s="210"/>
      <c r="AU15" s="210"/>
      <c r="AV15" s="210"/>
      <c r="AW15" s="211"/>
      <c r="AX15" s="209"/>
      <c r="AY15" s="210"/>
      <c r="AZ15" s="210"/>
      <c r="BA15" s="211"/>
      <c r="DV15" s="51"/>
      <c r="DW15" s="51"/>
    </row>
    <row r="16" spans="1:127" ht="9" customHeight="1" x14ac:dyDescent="0.15">
      <c r="A16" s="196"/>
      <c r="B16" s="197"/>
      <c r="C16" s="197"/>
      <c r="D16" s="197"/>
      <c r="E16" s="197"/>
      <c r="F16" s="197"/>
      <c r="G16" s="197"/>
      <c r="H16" s="198"/>
      <c r="I16" s="185"/>
      <c r="J16" s="188"/>
      <c r="K16" s="188"/>
      <c r="L16" s="205"/>
      <c r="M16" s="205"/>
      <c r="N16" s="188"/>
      <c r="O16" s="205"/>
      <c r="P16" s="205"/>
      <c r="Q16" s="188"/>
      <c r="R16" s="205"/>
      <c r="S16" s="205"/>
      <c r="T16" s="188"/>
      <c r="U16" s="185"/>
      <c r="V16" s="188"/>
      <c r="W16" s="188"/>
      <c r="X16" s="205"/>
      <c r="Y16" s="205"/>
      <c r="Z16" s="188"/>
      <c r="AA16" s="205"/>
      <c r="AB16" s="205"/>
      <c r="AC16" s="188"/>
      <c r="AD16" s="205"/>
      <c r="AE16" s="205"/>
      <c r="AF16" s="188"/>
      <c r="AG16" s="212"/>
      <c r="AH16" s="213"/>
      <c r="AI16" s="213"/>
      <c r="AJ16" s="213"/>
      <c r="AK16" s="213"/>
      <c r="AL16" s="213"/>
      <c r="AM16" s="213"/>
      <c r="AN16" s="213"/>
      <c r="AO16" s="213"/>
      <c r="AP16" s="213"/>
      <c r="AQ16" s="213"/>
      <c r="AR16" s="213"/>
      <c r="AS16" s="213"/>
      <c r="AT16" s="213"/>
      <c r="AU16" s="213"/>
      <c r="AV16" s="213"/>
      <c r="AW16" s="214"/>
      <c r="AX16" s="212"/>
      <c r="AY16" s="213"/>
      <c r="AZ16" s="213"/>
      <c r="BA16" s="214"/>
      <c r="DV16" s="51"/>
      <c r="DW16" s="51"/>
    </row>
    <row r="17" spans="1:146" ht="11.25" customHeight="1" x14ac:dyDescent="0.15">
      <c r="A17" s="233"/>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DV17" s="51"/>
      <c r="DW17" s="51"/>
    </row>
    <row r="18" spans="1:146" ht="11.25" customHeight="1" x14ac:dyDescent="0.15">
      <c r="A18" s="234" t="s">
        <v>11</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row>
    <row r="19" spans="1:146" ht="11.25" customHeight="1" x14ac:dyDescent="0.15">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row>
    <row r="20" spans="1:146" ht="11.25" customHeight="1" x14ac:dyDescent="0.15">
      <c r="A20" s="204"/>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row>
    <row r="21" spans="1:146" ht="9" customHeight="1" x14ac:dyDescent="0.15">
      <c r="A21" s="235" t="s">
        <v>12</v>
      </c>
      <c r="B21" s="235"/>
      <c r="C21" s="235"/>
      <c r="D21" s="235"/>
      <c r="E21" s="235"/>
      <c r="F21" s="235"/>
      <c r="G21" s="236" t="s">
        <v>13</v>
      </c>
      <c r="H21" s="236"/>
      <c r="I21" s="236"/>
      <c r="J21" s="236"/>
      <c r="K21" s="236"/>
      <c r="L21" s="236"/>
      <c r="M21" s="236"/>
      <c r="N21" s="236"/>
      <c r="O21" s="236"/>
      <c r="P21" s="236"/>
      <c r="Q21" s="204" t="s">
        <v>14</v>
      </c>
      <c r="R21" s="204"/>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row>
    <row r="22" spans="1:146" ht="9" customHeight="1" x14ac:dyDescent="0.15">
      <c r="A22" s="235"/>
      <c r="B22" s="235"/>
      <c r="C22" s="235"/>
      <c r="D22" s="235"/>
      <c r="E22" s="235"/>
      <c r="F22" s="235"/>
      <c r="G22" s="236"/>
      <c r="H22" s="236"/>
      <c r="I22" s="236"/>
      <c r="J22" s="236"/>
      <c r="K22" s="236"/>
      <c r="L22" s="236"/>
      <c r="M22" s="236"/>
      <c r="N22" s="236"/>
      <c r="O22" s="236"/>
      <c r="P22" s="236"/>
      <c r="Q22" s="204"/>
      <c r="R22" s="204"/>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row>
    <row r="23" spans="1:146" ht="9" customHeight="1" x14ac:dyDescent="0.15">
      <c r="A23" s="238" t="s">
        <v>15</v>
      </c>
      <c r="B23" s="238"/>
      <c r="C23" s="238"/>
      <c r="D23" s="238"/>
      <c r="E23" s="238"/>
      <c r="F23" s="238"/>
      <c r="G23" s="239" t="s">
        <v>16</v>
      </c>
      <c r="H23" s="239"/>
      <c r="I23" s="239"/>
      <c r="J23" s="239"/>
      <c r="K23" s="239"/>
      <c r="L23" s="239"/>
      <c r="M23" s="239"/>
      <c r="N23" s="239"/>
      <c r="O23" s="239"/>
      <c r="P23" s="239"/>
      <c r="Q23" s="204"/>
      <c r="R23" s="204"/>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row>
    <row r="24" spans="1:146" ht="9" customHeight="1" thickBot="1" x14ac:dyDescent="0.2">
      <c r="A24" s="238"/>
      <c r="B24" s="238"/>
      <c r="C24" s="238"/>
      <c r="D24" s="238"/>
      <c r="E24" s="238"/>
      <c r="F24" s="238"/>
      <c r="G24" s="239"/>
      <c r="H24" s="239"/>
      <c r="I24" s="239"/>
      <c r="J24" s="239"/>
      <c r="K24" s="239"/>
      <c r="L24" s="239"/>
      <c r="M24" s="239"/>
      <c r="N24" s="239"/>
      <c r="O24" s="239"/>
      <c r="P24" s="239"/>
      <c r="Q24" s="204"/>
      <c r="R24" s="204"/>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row>
    <row r="25" spans="1:146" ht="10.5" customHeight="1" x14ac:dyDescent="0.15">
      <c r="A25" s="240" t="s">
        <v>17</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1"/>
      <c r="AK25" s="244" t="s">
        <v>18</v>
      </c>
      <c r="AL25" s="245"/>
      <c r="AM25" s="246"/>
      <c r="AN25" s="250" t="s">
        <v>19</v>
      </c>
      <c r="AO25" s="245"/>
      <c r="AP25" s="252" t="str">
        <f>IF(TRIM(input_date)="","",TEXT(input_date,"e"))</f>
        <v/>
      </c>
      <c r="AQ25" s="252"/>
      <c r="AR25" s="245" t="s">
        <v>20</v>
      </c>
      <c r="AS25" s="245"/>
      <c r="AT25" s="254" t="str">
        <f>IF(TRIM(input_date)="","",MONTH(input_date))</f>
        <v/>
      </c>
      <c r="AU25" s="254"/>
      <c r="AV25" s="245" t="s">
        <v>21</v>
      </c>
      <c r="AW25" s="245"/>
      <c r="AX25" s="254" t="str">
        <f>IF(TRIM(input_date)="","",DAY(input_date))</f>
        <v/>
      </c>
      <c r="AY25" s="254"/>
      <c r="AZ25" s="245" t="s">
        <v>22</v>
      </c>
      <c r="BA25" s="256"/>
    </row>
    <row r="26" spans="1:146" ht="10.5" customHeight="1" thickBot="1" x14ac:dyDescent="0.2">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3"/>
      <c r="AK26" s="247"/>
      <c r="AL26" s="248"/>
      <c r="AM26" s="249"/>
      <c r="AN26" s="251"/>
      <c r="AO26" s="248"/>
      <c r="AP26" s="253"/>
      <c r="AQ26" s="253"/>
      <c r="AR26" s="248"/>
      <c r="AS26" s="248"/>
      <c r="AT26" s="255"/>
      <c r="AU26" s="255"/>
      <c r="AV26" s="248"/>
      <c r="AW26" s="248"/>
      <c r="AX26" s="255"/>
      <c r="AY26" s="255"/>
      <c r="AZ26" s="248"/>
      <c r="BA26" s="257"/>
      <c r="DW26" s="61" t="s">
        <v>23</v>
      </c>
      <c r="EL26" s="60" t="s">
        <v>24</v>
      </c>
      <c r="EM26" s="104"/>
      <c r="EN26" s="12"/>
      <c r="EO26" s="12"/>
      <c r="EP26" s="12"/>
    </row>
    <row r="27" spans="1:146" ht="11.25" customHeight="1" x14ac:dyDescent="0.15">
      <c r="A27" s="244" t="s">
        <v>25</v>
      </c>
      <c r="B27" s="245"/>
      <c r="C27" s="245"/>
      <c r="D27" s="245"/>
      <c r="E27" s="245"/>
      <c r="F27" s="245"/>
      <c r="G27" s="259" t="s">
        <v>26</v>
      </c>
      <c r="H27" s="260"/>
      <c r="I27" s="260"/>
      <c r="J27" s="260"/>
      <c r="K27" s="260"/>
      <c r="L27" s="261"/>
      <c r="M27" s="265" t="str">
        <f>IF(TRIM(license_nm)="","",license_nm)</f>
        <v/>
      </c>
      <c r="N27" s="266"/>
      <c r="O27" s="266"/>
      <c r="P27" s="266"/>
      <c r="Q27" s="266"/>
      <c r="R27" s="266"/>
      <c r="S27" s="266"/>
      <c r="T27" s="266"/>
      <c r="U27" s="266"/>
      <c r="V27" s="266"/>
      <c r="W27" s="266"/>
      <c r="X27" s="266"/>
      <c r="Y27" s="266"/>
      <c r="Z27" s="266"/>
      <c r="AA27" s="266"/>
      <c r="AB27" s="266"/>
      <c r="AC27" s="266"/>
      <c r="AD27" s="266"/>
      <c r="AE27" s="266"/>
      <c r="AF27" s="266"/>
      <c r="AG27" s="266"/>
      <c r="AH27" s="245" t="s">
        <v>27</v>
      </c>
      <c r="AI27" s="269" t="str">
        <f>IF(TRIM(license_count)="","",license_count)</f>
        <v/>
      </c>
      <c r="AJ27" s="269"/>
      <c r="AK27" s="269"/>
      <c r="AL27" s="269"/>
      <c r="AM27" s="271" t="s">
        <v>28</v>
      </c>
      <c r="AN27" s="271" t="s">
        <v>29</v>
      </c>
      <c r="AO27" s="271"/>
      <c r="AP27" s="272" t="str">
        <f>IF(TRIM(license_no)="","",license_no)</f>
        <v/>
      </c>
      <c r="AQ27" s="272"/>
      <c r="AR27" s="272"/>
      <c r="AS27" s="272"/>
      <c r="AT27" s="272"/>
      <c r="AU27" s="272"/>
      <c r="AV27" s="272"/>
      <c r="AW27" s="272"/>
      <c r="AX27" s="272"/>
      <c r="AY27" s="272"/>
      <c r="AZ27" s="204" t="s">
        <v>30</v>
      </c>
      <c r="BA27" s="273"/>
      <c r="DU27" s="52"/>
      <c r="DV27" s="60" t="s">
        <v>31</v>
      </c>
      <c r="DW27" s="61" t="s">
        <v>32</v>
      </c>
      <c r="DX27" s="12"/>
      <c r="DY27" s="12"/>
      <c r="DZ27" s="12"/>
      <c r="EL27" s="60" t="s">
        <v>33</v>
      </c>
    </row>
    <row r="28" spans="1:146" ht="11.25" customHeight="1" x14ac:dyDescent="0.15">
      <c r="A28" s="258"/>
      <c r="B28" s="204"/>
      <c r="C28" s="204"/>
      <c r="D28" s="204"/>
      <c r="E28" s="204"/>
      <c r="F28" s="204"/>
      <c r="G28" s="262"/>
      <c r="H28" s="263"/>
      <c r="I28" s="263"/>
      <c r="J28" s="263"/>
      <c r="K28" s="263"/>
      <c r="L28" s="264"/>
      <c r="M28" s="267"/>
      <c r="N28" s="268"/>
      <c r="O28" s="268"/>
      <c r="P28" s="268"/>
      <c r="Q28" s="268"/>
      <c r="R28" s="268"/>
      <c r="S28" s="268"/>
      <c r="T28" s="268"/>
      <c r="U28" s="268"/>
      <c r="V28" s="268"/>
      <c r="W28" s="268"/>
      <c r="X28" s="268"/>
      <c r="Y28" s="268"/>
      <c r="Z28" s="268"/>
      <c r="AA28" s="268"/>
      <c r="AB28" s="268"/>
      <c r="AC28" s="268"/>
      <c r="AD28" s="268"/>
      <c r="AE28" s="268"/>
      <c r="AF28" s="268"/>
      <c r="AG28" s="268"/>
      <c r="AH28" s="205"/>
      <c r="AI28" s="270"/>
      <c r="AJ28" s="270"/>
      <c r="AK28" s="270"/>
      <c r="AL28" s="270"/>
      <c r="AM28" s="205"/>
      <c r="AN28" s="205"/>
      <c r="AO28" s="205"/>
      <c r="AP28" s="270"/>
      <c r="AQ28" s="270"/>
      <c r="AR28" s="270"/>
      <c r="AS28" s="270"/>
      <c r="AT28" s="270"/>
      <c r="AU28" s="270"/>
      <c r="AV28" s="270"/>
      <c r="AW28" s="270"/>
      <c r="AX28" s="270"/>
      <c r="AY28" s="270"/>
      <c r="AZ28" s="205"/>
      <c r="BA28" s="274"/>
      <c r="DU28" s="51"/>
      <c r="DV28" s="61" t="s">
        <v>34</v>
      </c>
      <c r="DW28" s="61" t="s">
        <v>35</v>
      </c>
      <c r="EL28" s="60" t="s">
        <v>36</v>
      </c>
      <c r="EM28" s="102" t="s">
        <v>37</v>
      </c>
      <c r="EN28" s="103"/>
    </row>
    <row r="29" spans="1:146" ht="11.25" customHeight="1" x14ac:dyDescent="0.15">
      <c r="A29" s="258"/>
      <c r="B29" s="204"/>
      <c r="C29" s="204"/>
      <c r="D29" s="204"/>
      <c r="E29" s="204"/>
      <c r="F29" s="204"/>
      <c r="G29" s="262" t="s">
        <v>38</v>
      </c>
      <c r="H29" s="263"/>
      <c r="I29" s="263"/>
      <c r="J29" s="263"/>
      <c r="K29" s="263"/>
      <c r="L29" s="264"/>
      <c r="M29" s="278" t="s">
        <v>39</v>
      </c>
      <c r="N29" s="279"/>
      <c r="O29" s="279"/>
      <c r="P29" s="279"/>
      <c r="Q29" s="279"/>
      <c r="R29" s="284" t="str">
        <f>IF(ISBLANK(license_date),"",TEXT(license_date,"e"))</f>
        <v/>
      </c>
      <c r="S29" s="284"/>
      <c r="T29" s="284"/>
      <c r="U29" s="203" t="s">
        <v>20</v>
      </c>
      <c r="V29" s="203"/>
      <c r="W29" s="284" t="str">
        <f>IF(ISBLANK(license_date),"",MONTH(license_date))</f>
        <v/>
      </c>
      <c r="X29" s="284"/>
      <c r="Y29" s="284"/>
      <c r="Z29" s="203" t="s">
        <v>21</v>
      </c>
      <c r="AA29" s="203"/>
      <c r="AB29" s="284" t="str">
        <f>IF(ISBLANK(license_date),"",DAY(license_date))</f>
        <v/>
      </c>
      <c r="AC29" s="284"/>
      <c r="AD29" s="284"/>
      <c r="AE29" s="203" t="s">
        <v>22</v>
      </c>
      <c r="AF29" s="285"/>
      <c r="AG29" s="287" t="s">
        <v>40</v>
      </c>
      <c r="AH29" s="203"/>
      <c r="AI29" s="203"/>
      <c r="AJ29" s="203"/>
      <c r="AK29" s="285"/>
      <c r="AL29" s="287" t="s">
        <v>41</v>
      </c>
      <c r="AM29" s="203"/>
      <c r="AN29" s="279" t="s">
        <v>39</v>
      </c>
      <c r="AO29" s="279"/>
      <c r="AP29" s="284" t="str">
        <f>IF(TRIM(license_from)="","",TEXT(license_from,"e"))</f>
        <v/>
      </c>
      <c r="AQ29" s="284"/>
      <c r="AR29" s="203" t="s">
        <v>20</v>
      </c>
      <c r="AS29" s="203"/>
      <c r="AT29" s="284" t="str">
        <f>IF(TRIM(license_from)="","",MONTH(license_from))</f>
        <v/>
      </c>
      <c r="AU29" s="284"/>
      <c r="AV29" s="203" t="s">
        <v>21</v>
      </c>
      <c r="AW29" s="203"/>
      <c r="AX29" s="291" t="str">
        <f>IF(TRIM(license_from)="","",DAY(license_from))</f>
        <v/>
      </c>
      <c r="AY29" s="291"/>
      <c r="AZ29" s="203" t="s">
        <v>22</v>
      </c>
      <c r="BA29" s="293"/>
      <c r="DU29" s="51"/>
      <c r="DV29" s="61" t="s">
        <v>42</v>
      </c>
      <c r="DW29" s="61" t="s">
        <v>43</v>
      </c>
      <c r="EL29" s="60" t="s">
        <v>44</v>
      </c>
      <c r="EM29" s="102" t="s">
        <v>37</v>
      </c>
      <c r="EN29" s="103"/>
    </row>
    <row r="30" spans="1:146" ht="11.25" customHeight="1" x14ac:dyDescent="0.15">
      <c r="A30" s="258"/>
      <c r="B30" s="204"/>
      <c r="C30" s="204"/>
      <c r="D30" s="204"/>
      <c r="E30" s="204"/>
      <c r="F30" s="204"/>
      <c r="G30" s="262"/>
      <c r="H30" s="263"/>
      <c r="I30" s="263"/>
      <c r="J30" s="263"/>
      <c r="K30" s="263"/>
      <c r="L30" s="264"/>
      <c r="M30" s="280"/>
      <c r="N30" s="281"/>
      <c r="O30" s="281"/>
      <c r="P30" s="281"/>
      <c r="Q30" s="281"/>
      <c r="R30" s="269"/>
      <c r="S30" s="269"/>
      <c r="T30" s="269"/>
      <c r="U30" s="204"/>
      <c r="V30" s="204"/>
      <c r="W30" s="269"/>
      <c r="X30" s="269"/>
      <c r="Y30" s="269"/>
      <c r="Z30" s="204"/>
      <c r="AA30" s="204"/>
      <c r="AB30" s="269"/>
      <c r="AC30" s="269"/>
      <c r="AD30" s="269"/>
      <c r="AE30" s="204"/>
      <c r="AF30" s="286"/>
      <c r="AG30" s="288"/>
      <c r="AH30" s="204"/>
      <c r="AI30" s="204"/>
      <c r="AJ30" s="204"/>
      <c r="AK30" s="286"/>
      <c r="AL30" s="289"/>
      <c r="AM30" s="205"/>
      <c r="AN30" s="290"/>
      <c r="AO30" s="290"/>
      <c r="AP30" s="270"/>
      <c r="AQ30" s="270"/>
      <c r="AR30" s="205"/>
      <c r="AS30" s="205"/>
      <c r="AT30" s="270"/>
      <c r="AU30" s="270"/>
      <c r="AV30" s="205"/>
      <c r="AW30" s="205"/>
      <c r="AX30" s="292"/>
      <c r="AY30" s="292"/>
      <c r="AZ30" s="205"/>
      <c r="BA30" s="274"/>
      <c r="DU30" s="51"/>
      <c r="DV30" s="61" t="s">
        <v>45</v>
      </c>
      <c r="DW30" s="61" t="s">
        <v>46</v>
      </c>
      <c r="EL30" s="60" t="s">
        <v>42</v>
      </c>
      <c r="EM30" s="102" t="s">
        <v>37</v>
      </c>
      <c r="EN30" s="103"/>
    </row>
    <row r="31" spans="1:146" ht="11.25" customHeight="1" x14ac:dyDescent="0.15">
      <c r="A31" s="258"/>
      <c r="B31" s="204"/>
      <c r="C31" s="204"/>
      <c r="D31" s="204"/>
      <c r="E31" s="204"/>
      <c r="F31" s="204"/>
      <c r="G31" s="262"/>
      <c r="H31" s="263"/>
      <c r="I31" s="263"/>
      <c r="J31" s="263"/>
      <c r="K31" s="263"/>
      <c r="L31" s="264"/>
      <c r="M31" s="280"/>
      <c r="N31" s="281"/>
      <c r="O31" s="281"/>
      <c r="P31" s="281"/>
      <c r="Q31" s="281"/>
      <c r="R31" s="269"/>
      <c r="S31" s="269"/>
      <c r="T31" s="269"/>
      <c r="U31" s="204"/>
      <c r="V31" s="204"/>
      <c r="W31" s="269"/>
      <c r="X31" s="269"/>
      <c r="Y31" s="269"/>
      <c r="Z31" s="204"/>
      <c r="AA31" s="204"/>
      <c r="AB31" s="269"/>
      <c r="AC31" s="269"/>
      <c r="AD31" s="269"/>
      <c r="AE31" s="204"/>
      <c r="AF31" s="286"/>
      <c r="AG31" s="288"/>
      <c r="AH31" s="204"/>
      <c r="AI31" s="204"/>
      <c r="AJ31" s="204"/>
      <c r="AK31" s="286"/>
      <c r="AL31" s="204" t="s">
        <v>47</v>
      </c>
      <c r="AM31" s="204"/>
      <c r="AN31" s="279" t="s">
        <v>48</v>
      </c>
      <c r="AO31" s="279"/>
      <c r="AP31" s="284" t="str">
        <f>IF(TRIM(license_to)="","",TEXT(license_to,"e"))</f>
        <v/>
      </c>
      <c r="AQ31" s="284"/>
      <c r="AR31" s="204" t="s">
        <v>20</v>
      </c>
      <c r="AS31" s="204"/>
      <c r="AT31" s="269" t="str">
        <f>IF(TRIM(license_to)="","",MONTH(license_to))</f>
        <v/>
      </c>
      <c r="AU31" s="269"/>
      <c r="AV31" s="204" t="s">
        <v>21</v>
      </c>
      <c r="AW31" s="204"/>
      <c r="AX31" s="269" t="str">
        <f>IF(TRIM(license_to)="","",DAY(license_to))</f>
        <v/>
      </c>
      <c r="AY31" s="269"/>
      <c r="AZ31" s="204" t="s">
        <v>22</v>
      </c>
      <c r="BA31" s="273"/>
      <c r="DU31" s="51"/>
      <c r="DV31" s="61" t="s">
        <v>49</v>
      </c>
      <c r="DW31" s="61" t="s">
        <v>50</v>
      </c>
      <c r="EL31" s="60" t="s">
        <v>51</v>
      </c>
      <c r="EM31" s="102" t="s">
        <v>37</v>
      </c>
      <c r="EN31" s="103"/>
    </row>
    <row r="32" spans="1:146" ht="11.25" customHeight="1" x14ac:dyDescent="0.15">
      <c r="A32" s="247"/>
      <c r="B32" s="248"/>
      <c r="C32" s="248"/>
      <c r="D32" s="248"/>
      <c r="E32" s="248"/>
      <c r="F32" s="248"/>
      <c r="G32" s="275"/>
      <c r="H32" s="276"/>
      <c r="I32" s="276"/>
      <c r="J32" s="276"/>
      <c r="K32" s="276"/>
      <c r="L32" s="277"/>
      <c r="M32" s="282"/>
      <c r="N32" s="283"/>
      <c r="O32" s="283"/>
      <c r="P32" s="283"/>
      <c r="Q32" s="283"/>
      <c r="R32" s="255"/>
      <c r="S32" s="255"/>
      <c r="T32" s="255"/>
      <c r="U32" s="248"/>
      <c r="V32" s="248"/>
      <c r="W32" s="255"/>
      <c r="X32" s="255"/>
      <c r="Y32" s="255"/>
      <c r="Z32" s="248"/>
      <c r="AA32" s="248"/>
      <c r="AB32" s="255"/>
      <c r="AC32" s="255"/>
      <c r="AD32" s="255"/>
      <c r="AE32" s="248"/>
      <c r="AF32" s="249"/>
      <c r="AG32" s="251"/>
      <c r="AH32" s="248"/>
      <c r="AI32" s="248"/>
      <c r="AJ32" s="248"/>
      <c r="AK32" s="249"/>
      <c r="AL32" s="248"/>
      <c r="AM32" s="248"/>
      <c r="AN32" s="283"/>
      <c r="AO32" s="283"/>
      <c r="AP32" s="270"/>
      <c r="AQ32" s="270"/>
      <c r="AR32" s="248"/>
      <c r="AS32" s="248"/>
      <c r="AT32" s="255"/>
      <c r="AU32" s="255"/>
      <c r="AV32" s="248"/>
      <c r="AW32" s="248"/>
      <c r="AX32" s="255"/>
      <c r="AY32" s="255"/>
      <c r="AZ32" s="248"/>
      <c r="BA32" s="257"/>
      <c r="DU32" s="51"/>
      <c r="DV32" s="61" t="s">
        <v>52</v>
      </c>
      <c r="DW32" s="61" t="s">
        <v>53</v>
      </c>
      <c r="EL32" s="60" t="s">
        <v>54</v>
      </c>
      <c r="EM32" s="102" t="s">
        <v>37</v>
      </c>
      <c r="EN32" s="103"/>
    </row>
    <row r="33" spans="1:144" ht="9" customHeight="1" x14ac:dyDescent="0.15">
      <c r="A33" s="294" t="s">
        <v>55</v>
      </c>
      <c r="B33" s="295"/>
      <c r="C33" s="295"/>
      <c r="D33" s="295"/>
      <c r="E33" s="295"/>
      <c r="F33" s="296"/>
      <c r="G33" s="303" t="s">
        <v>56</v>
      </c>
      <c r="H33" s="304"/>
      <c r="I33" s="304"/>
      <c r="J33" s="304"/>
      <c r="K33" s="304"/>
      <c r="L33" s="304"/>
      <c r="M33" s="307" t="str">
        <f>IF(TRIM(shogo_kn)="","",shogo_kn)</f>
        <v/>
      </c>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9"/>
      <c r="DU33" s="51"/>
      <c r="DV33" s="61" t="s">
        <v>57</v>
      </c>
      <c r="DW33" s="61" t="s">
        <v>58</v>
      </c>
      <c r="EL33" s="60" t="s">
        <v>59</v>
      </c>
      <c r="EM33" s="102" t="s">
        <v>37</v>
      </c>
      <c r="EN33" s="103"/>
    </row>
    <row r="34" spans="1:144" ht="9" customHeight="1" x14ac:dyDescent="0.15">
      <c r="A34" s="297"/>
      <c r="B34" s="298"/>
      <c r="C34" s="298"/>
      <c r="D34" s="298"/>
      <c r="E34" s="298"/>
      <c r="F34" s="299"/>
      <c r="G34" s="305"/>
      <c r="H34" s="306"/>
      <c r="I34" s="306"/>
      <c r="J34" s="306"/>
      <c r="K34" s="306"/>
      <c r="L34" s="306"/>
      <c r="M34" s="310"/>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2"/>
      <c r="DU34" s="51"/>
      <c r="DV34" s="61" t="s">
        <v>60</v>
      </c>
      <c r="DW34" s="61" t="s">
        <v>61</v>
      </c>
      <c r="EL34" s="60" t="s">
        <v>57</v>
      </c>
      <c r="EM34" s="102" t="s">
        <v>37</v>
      </c>
      <c r="EN34" s="103"/>
    </row>
    <row r="35" spans="1:144" ht="11.25" customHeight="1" x14ac:dyDescent="0.15">
      <c r="A35" s="297"/>
      <c r="B35" s="298"/>
      <c r="C35" s="298"/>
      <c r="D35" s="298"/>
      <c r="E35" s="298"/>
      <c r="F35" s="299"/>
      <c r="G35" s="287" t="s">
        <v>62</v>
      </c>
      <c r="H35" s="203"/>
      <c r="I35" s="203"/>
      <c r="J35" s="203"/>
      <c r="K35" s="203"/>
      <c r="L35" s="313"/>
      <c r="M35" s="316" t="str">
        <f>IF(TRIM(shogo_nm)="","",shogo_nm)</f>
        <v/>
      </c>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317"/>
      <c r="BA35" s="318"/>
      <c r="DU35" s="51"/>
      <c r="DV35" s="61" t="s">
        <v>63</v>
      </c>
      <c r="DW35" s="61" t="s">
        <v>64</v>
      </c>
      <c r="EL35" s="60" t="s">
        <v>65</v>
      </c>
      <c r="EM35" s="102" t="s">
        <v>37</v>
      </c>
      <c r="EN35" s="103"/>
    </row>
    <row r="36" spans="1:144" ht="11.25" customHeight="1" x14ac:dyDescent="0.15">
      <c r="A36" s="297"/>
      <c r="B36" s="298"/>
      <c r="C36" s="298"/>
      <c r="D36" s="298"/>
      <c r="E36" s="298"/>
      <c r="F36" s="299"/>
      <c r="G36" s="288"/>
      <c r="H36" s="204"/>
      <c r="I36" s="204"/>
      <c r="J36" s="204"/>
      <c r="K36" s="204"/>
      <c r="L36" s="314"/>
      <c r="M36" s="319"/>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1"/>
      <c r="DU36" s="51"/>
      <c r="DV36" s="61" t="s">
        <v>66</v>
      </c>
      <c r="DW36" s="61" t="s">
        <v>67</v>
      </c>
      <c r="EL36" s="60" t="s">
        <v>68</v>
      </c>
      <c r="EM36" s="102" t="s">
        <v>37</v>
      </c>
      <c r="EN36" s="103"/>
    </row>
    <row r="37" spans="1:144" ht="11.25" customHeight="1" x14ac:dyDescent="0.15">
      <c r="A37" s="297"/>
      <c r="B37" s="298"/>
      <c r="C37" s="298"/>
      <c r="D37" s="298"/>
      <c r="E37" s="298"/>
      <c r="F37" s="299"/>
      <c r="G37" s="289"/>
      <c r="H37" s="205"/>
      <c r="I37" s="205"/>
      <c r="J37" s="205"/>
      <c r="K37" s="205"/>
      <c r="L37" s="315"/>
      <c r="M37" s="322"/>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4"/>
      <c r="DU37" s="51"/>
      <c r="DV37" s="61" t="s">
        <v>69</v>
      </c>
      <c r="DW37" s="61" t="s">
        <v>70</v>
      </c>
      <c r="EL37" s="60" t="s">
        <v>71</v>
      </c>
      <c r="EM37" s="102" t="s">
        <v>37</v>
      </c>
      <c r="EN37" s="103"/>
    </row>
    <row r="38" spans="1:144" ht="11.25" customHeight="1" x14ac:dyDescent="0.15">
      <c r="A38" s="297"/>
      <c r="B38" s="298"/>
      <c r="C38" s="298"/>
      <c r="D38" s="298"/>
      <c r="E38" s="298"/>
      <c r="F38" s="299"/>
      <c r="G38" s="325" t="s">
        <v>72</v>
      </c>
      <c r="H38" s="326"/>
      <c r="I38" s="326"/>
      <c r="J38" s="326"/>
      <c r="K38" s="326"/>
      <c r="L38" s="326"/>
      <c r="M38" s="328" t="s">
        <v>73</v>
      </c>
      <c r="N38" s="329"/>
      <c r="O38" s="334" t="str">
        <f>szt_zip&amp;""</f>
        <v/>
      </c>
      <c r="P38" s="334"/>
      <c r="Q38" s="334"/>
      <c r="R38" s="334"/>
      <c r="S38" s="334"/>
      <c r="T38" s="334"/>
      <c r="U38" s="334"/>
      <c r="V38" s="334"/>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1"/>
      <c r="DU38" s="51"/>
      <c r="DV38" s="61" t="s">
        <v>74</v>
      </c>
      <c r="DW38" s="61" t="s">
        <v>75</v>
      </c>
      <c r="EL38" s="60" t="s">
        <v>76</v>
      </c>
      <c r="EM38" s="102" t="s">
        <v>37</v>
      </c>
      <c r="EN38" s="103"/>
    </row>
    <row r="39" spans="1:144" ht="11.25" customHeight="1" x14ac:dyDescent="0.15">
      <c r="A39" s="297"/>
      <c r="B39" s="298"/>
      <c r="C39" s="298"/>
      <c r="D39" s="298"/>
      <c r="E39" s="298"/>
      <c r="F39" s="299"/>
      <c r="G39" s="327"/>
      <c r="H39" s="326"/>
      <c r="I39" s="326"/>
      <c r="J39" s="326"/>
      <c r="K39" s="326"/>
      <c r="L39" s="326"/>
      <c r="M39" s="319" t="str">
        <f>szt_tdfk&amp;szt_skg&amp;szt_cs&amp;szt_bnt&amp;"　"&amp;szt_tat</f>
        <v>　</v>
      </c>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1"/>
      <c r="DU39" s="51"/>
      <c r="DV39" s="61" t="s">
        <v>77</v>
      </c>
      <c r="DW39" s="61" t="s">
        <v>78</v>
      </c>
      <c r="EL39" s="60" t="s">
        <v>79</v>
      </c>
      <c r="EM39" s="102" t="s">
        <v>37</v>
      </c>
      <c r="EN39" s="103"/>
    </row>
    <row r="40" spans="1:144" ht="11.25" customHeight="1" x14ac:dyDescent="0.15">
      <c r="A40" s="297"/>
      <c r="B40" s="298"/>
      <c r="C40" s="298"/>
      <c r="D40" s="298"/>
      <c r="E40" s="298"/>
      <c r="F40" s="299"/>
      <c r="G40" s="327"/>
      <c r="H40" s="326"/>
      <c r="I40" s="326"/>
      <c r="J40" s="326"/>
      <c r="K40" s="326"/>
      <c r="L40" s="326"/>
      <c r="M40" s="322"/>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4"/>
      <c r="DU40" s="51"/>
      <c r="DV40" s="61" t="s">
        <v>80</v>
      </c>
      <c r="DW40" s="61" t="s">
        <v>81</v>
      </c>
      <c r="EL40" s="60" t="s">
        <v>82</v>
      </c>
      <c r="EM40" s="102" t="s">
        <v>37</v>
      </c>
      <c r="EN40" s="103"/>
    </row>
    <row r="41" spans="1:144" ht="11.25" customHeight="1" x14ac:dyDescent="0.15">
      <c r="A41" s="297"/>
      <c r="B41" s="298"/>
      <c r="C41" s="298"/>
      <c r="D41" s="298"/>
      <c r="E41" s="298"/>
      <c r="F41" s="299"/>
      <c r="G41" s="327" t="s">
        <v>83</v>
      </c>
      <c r="H41" s="326"/>
      <c r="I41" s="326"/>
      <c r="J41" s="326"/>
      <c r="K41" s="326"/>
      <c r="L41" s="326"/>
      <c r="M41" s="335" t="str">
        <f>szt_tel&amp;""</f>
        <v/>
      </c>
      <c r="N41" s="336"/>
      <c r="O41" s="336"/>
      <c r="P41" s="336"/>
      <c r="Q41" s="336"/>
      <c r="R41" s="336"/>
      <c r="S41" s="336"/>
      <c r="T41" s="336"/>
      <c r="U41" s="336"/>
      <c r="V41" s="336"/>
      <c r="W41" s="336"/>
      <c r="X41" s="336"/>
      <c r="Y41" s="336"/>
      <c r="Z41" s="336"/>
      <c r="AA41" s="336"/>
      <c r="AB41" s="336"/>
      <c r="AC41" s="336"/>
      <c r="AD41" s="337"/>
      <c r="AE41" s="287" t="s">
        <v>84</v>
      </c>
      <c r="AF41" s="203"/>
      <c r="AG41" s="203"/>
      <c r="AH41" s="203"/>
      <c r="AI41" s="203"/>
      <c r="AJ41" s="285"/>
      <c r="AK41" s="340" t="str">
        <f>szt_fax&amp;""</f>
        <v/>
      </c>
      <c r="AL41" s="336"/>
      <c r="AM41" s="336"/>
      <c r="AN41" s="336"/>
      <c r="AO41" s="336"/>
      <c r="AP41" s="336"/>
      <c r="AQ41" s="336"/>
      <c r="AR41" s="336"/>
      <c r="AS41" s="336"/>
      <c r="AT41" s="336"/>
      <c r="AU41" s="336"/>
      <c r="AV41" s="336"/>
      <c r="AW41" s="336"/>
      <c r="AX41" s="336"/>
      <c r="AY41" s="336"/>
      <c r="AZ41" s="336"/>
      <c r="BA41" s="341"/>
      <c r="DU41" s="51"/>
      <c r="DV41" s="61" t="s">
        <v>85</v>
      </c>
      <c r="DW41" s="61" t="s">
        <v>86</v>
      </c>
      <c r="EL41" s="60" t="s">
        <v>87</v>
      </c>
      <c r="EM41" s="102" t="s">
        <v>37</v>
      </c>
      <c r="EN41" s="103"/>
    </row>
    <row r="42" spans="1:144" ht="11.25" customHeight="1" x14ac:dyDescent="0.15">
      <c r="A42" s="300"/>
      <c r="B42" s="301"/>
      <c r="C42" s="301"/>
      <c r="D42" s="301"/>
      <c r="E42" s="301"/>
      <c r="F42" s="302"/>
      <c r="G42" s="332"/>
      <c r="H42" s="333"/>
      <c r="I42" s="333"/>
      <c r="J42" s="333"/>
      <c r="K42" s="333"/>
      <c r="L42" s="333"/>
      <c r="M42" s="338"/>
      <c r="N42" s="253"/>
      <c r="O42" s="253"/>
      <c r="P42" s="253"/>
      <c r="Q42" s="253"/>
      <c r="R42" s="253"/>
      <c r="S42" s="253"/>
      <c r="T42" s="253"/>
      <c r="U42" s="253"/>
      <c r="V42" s="253"/>
      <c r="W42" s="253"/>
      <c r="X42" s="253"/>
      <c r="Y42" s="253"/>
      <c r="Z42" s="253"/>
      <c r="AA42" s="253"/>
      <c r="AB42" s="253"/>
      <c r="AC42" s="253"/>
      <c r="AD42" s="339"/>
      <c r="AE42" s="288"/>
      <c r="AF42" s="204"/>
      <c r="AG42" s="204"/>
      <c r="AH42" s="204"/>
      <c r="AI42" s="204"/>
      <c r="AJ42" s="286"/>
      <c r="AK42" s="342"/>
      <c r="AL42" s="253"/>
      <c r="AM42" s="253"/>
      <c r="AN42" s="253"/>
      <c r="AO42" s="253"/>
      <c r="AP42" s="253"/>
      <c r="AQ42" s="253"/>
      <c r="AR42" s="253"/>
      <c r="AS42" s="253"/>
      <c r="AT42" s="253"/>
      <c r="AU42" s="253"/>
      <c r="AV42" s="253"/>
      <c r="AW42" s="253"/>
      <c r="AX42" s="253"/>
      <c r="AY42" s="253"/>
      <c r="AZ42" s="253"/>
      <c r="BA42" s="343"/>
      <c r="DU42" s="51"/>
      <c r="DV42" s="61" t="s">
        <v>88</v>
      </c>
      <c r="DW42" s="61" t="s">
        <v>89</v>
      </c>
      <c r="EL42" s="60" t="s">
        <v>90</v>
      </c>
      <c r="EM42" s="102" t="s">
        <v>37</v>
      </c>
      <c r="EN42" s="103"/>
    </row>
    <row r="43" spans="1:144" ht="26.25" customHeight="1" x14ac:dyDescent="0.15">
      <c r="A43" s="344" t="s">
        <v>91</v>
      </c>
      <c r="B43" s="345"/>
      <c r="C43" s="345"/>
      <c r="D43" s="345"/>
      <c r="E43" s="345"/>
      <c r="F43" s="346"/>
      <c r="G43" s="350" t="s">
        <v>92</v>
      </c>
      <c r="H43" s="351"/>
      <c r="I43" s="351"/>
      <c r="J43" s="351"/>
      <c r="K43" s="351"/>
      <c r="L43" s="352"/>
      <c r="M43" s="353" t="str">
        <f>IF(TRIM(email1)="","",email1)</f>
        <v/>
      </c>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5"/>
      <c r="AL43" s="356" t="s">
        <v>93</v>
      </c>
      <c r="AM43" s="357"/>
      <c r="AN43" s="357"/>
      <c r="AO43" s="357"/>
      <c r="AP43" s="357"/>
      <c r="AQ43" s="357"/>
      <c r="AR43" s="357"/>
      <c r="AS43" s="357"/>
      <c r="AT43" s="357"/>
      <c r="AU43" s="357"/>
      <c r="AV43" s="357"/>
      <c r="AW43" s="357"/>
      <c r="AX43" s="357"/>
      <c r="AY43" s="357"/>
      <c r="AZ43" s="357"/>
      <c r="BA43" s="358"/>
      <c r="DU43" s="51"/>
      <c r="DV43" s="61" t="s">
        <v>94</v>
      </c>
      <c r="DW43" s="61" t="s">
        <v>95</v>
      </c>
      <c r="EL43" s="60" t="s">
        <v>88</v>
      </c>
      <c r="EM43" s="102" t="s">
        <v>96</v>
      </c>
      <c r="EN43" s="103"/>
    </row>
    <row r="44" spans="1:144" ht="26.25" customHeight="1" x14ac:dyDescent="0.15">
      <c r="A44" s="347"/>
      <c r="B44" s="348"/>
      <c r="C44" s="348"/>
      <c r="D44" s="348"/>
      <c r="E44" s="348"/>
      <c r="F44" s="349"/>
      <c r="G44" s="359" t="s">
        <v>97</v>
      </c>
      <c r="H44" s="360"/>
      <c r="I44" s="360"/>
      <c r="J44" s="360"/>
      <c r="K44" s="360"/>
      <c r="L44" s="361"/>
      <c r="M44" s="362" t="str">
        <f>IF(ISBLANK(email2),"",email2)</f>
        <v/>
      </c>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4"/>
      <c r="AL44" s="365" t="s">
        <v>98</v>
      </c>
      <c r="AM44" s="366"/>
      <c r="AN44" s="366"/>
      <c r="AO44" s="366"/>
      <c r="AP44" s="366"/>
      <c r="AQ44" s="366"/>
      <c r="AR44" s="366"/>
      <c r="AS44" s="366"/>
      <c r="AT44" s="366"/>
      <c r="AU44" s="366"/>
      <c r="AV44" s="366"/>
      <c r="AW44" s="366"/>
      <c r="AX44" s="366"/>
      <c r="AY44" s="366"/>
      <c r="AZ44" s="366"/>
      <c r="BA44" s="367"/>
      <c r="DU44" s="51"/>
      <c r="DV44" s="61" t="s">
        <v>99</v>
      </c>
      <c r="DW44" s="61" t="s">
        <v>100</v>
      </c>
      <c r="EL44" s="60" t="s">
        <v>101</v>
      </c>
      <c r="EM44" s="102" t="s">
        <v>102</v>
      </c>
      <c r="EN44" s="103"/>
    </row>
    <row r="45" spans="1:144" ht="9" customHeight="1" x14ac:dyDescent="0.15">
      <c r="A45" s="368" t="s">
        <v>103</v>
      </c>
      <c r="B45" s="271"/>
      <c r="C45" s="271"/>
      <c r="D45" s="271"/>
      <c r="E45" s="271"/>
      <c r="F45" s="271"/>
      <c r="G45" s="369" t="s">
        <v>56</v>
      </c>
      <c r="H45" s="370"/>
      <c r="I45" s="370"/>
      <c r="J45" s="370"/>
      <c r="K45" s="370"/>
      <c r="L45" s="371"/>
      <c r="M45" s="375" t="str">
        <f>IF(TRIM(VLOOKUP("代表者",daisei,4,FALSE))="","",VLOOKUP("代表者",daisei,4,FALSE))</f>
        <v/>
      </c>
      <c r="N45" s="376"/>
      <c r="O45" s="376"/>
      <c r="P45" s="376"/>
      <c r="Q45" s="376"/>
      <c r="R45" s="376"/>
      <c r="S45" s="376"/>
      <c r="T45" s="376"/>
      <c r="U45" s="376"/>
      <c r="V45" s="376"/>
      <c r="W45" s="376"/>
      <c r="X45" s="376"/>
      <c r="Y45" s="376"/>
      <c r="Z45" s="376"/>
      <c r="AA45" s="376"/>
      <c r="AB45" s="376"/>
      <c r="AC45" s="377"/>
      <c r="AD45" s="381" t="s">
        <v>104</v>
      </c>
      <c r="AE45" s="382"/>
      <c r="AF45" s="387" t="str">
        <f>IF(TRIM(VLOOKUP("代表者",daisei,8,FALSE))="","",TEXT(VLOOKUP("代表者",daisei,8,FALSE),"ggg"))</f>
        <v/>
      </c>
      <c r="AG45" s="388"/>
      <c r="AH45" s="388"/>
      <c r="AI45" s="388"/>
      <c r="AJ45" s="392" t="str">
        <f>IF(TRIM(VLOOKUP("代表者",daisei,8,FALSE))="","",TEXT(VLOOKUP("代表者",daisei,8,FALSE),"e"))</f>
        <v/>
      </c>
      <c r="AK45" s="392"/>
      <c r="AL45" s="392"/>
      <c r="AM45" s="392"/>
      <c r="AN45" s="271" t="s">
        <v>20</v>
      </c>
      <c r="AO45" s="271"/>
      <c r="AP45" s="392" t="str">
        <f>IF(TRIM(VLOOKUP("代表者",daisei,8,FALSE))="","",MONTH(VLOOKUP("代表者",daisei,8,FALSE)))</f>
        <v/>
      </c>
      <c r="AQ45" s="392"/>
      <c r="AR45" s="271" t="s">
        <v>21</v>
      </c>
      <c r="AS45" s="271"/>
      <c r="AT45" s="392" t="str">
        <f>IF(TRIM(VLOOKUP("代表者",daisei,8,FALSE))="","",DAY(VLOOKUP("代表者",daisei,8,FALSE)))</f>
        <v/>
      </c>
      <c r="AU45" s="392"/>
      <c r="AV45" s="271" t="s">
        <v>22</v>
      </c>
      <c r="AW45" s="395"/>
      <c r="AX45" s="397" t="s">
        <v>105</v>
      </c>
      <c r="AY45" s="387" t="str">
        <f>LEFT(VLOOKUP("代表者",daisei,7,FALSE),1)</f>
        <v/>
      </c>
      <c r="AZ45" s="388"/>
      <c r="BA45" s="400"/>
      <c r="DU45" s="51"/>
      <c r="DV45" s="61" t="s">
        <v>106</v>
      </c>
      <c r="DW45" s="61" t="s">
        <v>107</v>
      </c>
      <c r="EL45" s="60" t="s">
        <v>108</v>
      </c>
      <c r="EM45" s="102" t="s">
        <v>109</v>
      </c>
      <c r="EN45" s="103"/>
    </row>
    <row r="46" spans="1:144" ht="9" customHeight="1" x14ac:dyDescent="0.15">
      <c r="A46" s="258"/>
      <c r="B46" s="204"/>
      <c r="C46" s="204"/>
      <c r="D46" s="204"/>
      <c r="E46" s="204"/>
      <c r="F46" s="204"/>
      <c r="G46" s="372"/>
      <c r="H46" s="373"/>
      <c r="I46" s="373"/>
      <c r="J46" s="373"/>
      <c r="K46" s="373"/>
      <c r="L46" s="374"/>
      <c r="M46" s="378"/>
      <c r="N46" s="379"/>
      <c r="O46" s="379"/>
      <c r="P46" s="379"/>
      <c r="Q46" s="379"/>
      <c r="R46" s="379"/>
      <c r="S46" s="379"/>
      <c r="T46" s="379"/>
      <c r="U46" s="379"/>
      <c r="V46" s="379"/>
      <c r="W46" s="379"/>
      <c r="X46" s="379"/>
      <c r="Y46" s="379"/>
      <c r="Z46" s="379"/>
      <c r="AA46" s="379"/>
      <c r="AB46" s="379"/>
      <c r="AC46" s="380"/>
      <c r="AD46" s="383"/>
      <c r="AE46" s="384"/>
      <c r="AF46" s="389"/>
      <c r="AG46" s="390"/>
      <c r="AH46" s="390"/>
      <c r="AI46" s="390"/>
      <c r="AJ46" s="393"/>
      <c r="AK46" s="393"/>
      <c r="AL46" s="393"/>
      <c r="AM46" s="393"/>
      <c r="AN46" s="204"/>
      <c r="AO46" s="204"/>
      <c r="AP46" s="393"/>
      <c r="AQ46" s="393"/>
      <c r="AR46" s="204"/>
      <c r="AS46" s="204"/>
      <c r="AT46" s="393"/>
      <c r="AU46" s="393"/>
      <c r="AV46" s="204"/>
      <c r="AW46" s="286"/>
      <c r="AX46" s="398"/>
      <c r="AY46" s="389"/>
      <c r="AZ46" s="390"/>
      <c r="BA46" s="401"/>
      <c r="DU46" s="51"/>
      <c r="DV46" s="61" t="s">
        <v>110</v>
      </c>
      <c r="DW46" s="61" t="s">
        <v>111</v>
      </c>
      <c r="EL46" s="60" t="s">
        <v>112</v>
      </c>
      <c r="EM46" s="102" t="s">
        <v>113</v>
      </c>
      <c r="EN46" s="103"/>
    </row>
    <row r="47" spans="1:144" ht="11.25" customHeight="1" x14ac:dyDescent="0.15">
      <c r="A47" s="258"/>
      <c r="B47" s="204"/>
      <c r="C47" s="204"/>
      <c r="D47" s="204"/>
      <c r="E47" s="204"/>
      <c r="F47" s="204"/>
      <c r="G47" s="262" t="s">
        <v>114</v>
      </c>
      <c r="H47" s="263"/>
      <c r="I47" s="263"/>
      <c r="J47" s="263"/>
      <c r="K47" s="263"/>
      <c r="L47" s="264"/>
      <c r="M47" s="403" t="str">
        <f>IF(TRIM(VLOOKUP("代表者",daisei,3,FALSE))="","",VLOOKUP("代表者",daisei,3,FALSE))</f>
        <v/>
      </c>
      <c r="N47" s="403"/>
      <c r="O47" s="403"/>
      <c r="P47" s="403"/>
      <c r="Q47" s="403"/>
      <c r="R47" s="403"/>
      <c r="S47" s="403"/>
      <c r="T47" s="403"/>
      <c r="U47" s="403"/>
      <c r="V47" s="403"/>
      <c r="W47" s="403"/>
      <c r="X47" s="403"/>
      <c r="Y47" s="403"/>
      <c r="Z47" s="403"/>
      <c r="AA47" s="403"/>
      <c r="AB47" s="403"/>
      <c r="AC47" s="404"/>
      <c r="AD47" s="385"/>
      <c r="AE47" s="386"/>
      <c r="AF47" s="391"/>
      <c r="AG47" s="268"/>
      <c r="AH47" s="268"/>
      <c r="AI47" s="268"/>
      <c r="AJ47" s="394"/>
      <c r="AK47" s="394"/>
      <c r="AL47" s="394"/>
      <c r="AM47" s="394"/>
      <c r="AN47" s="204"/>
      <c r="AO47" s="204"/>
      <c r="AP47" s="394"/>
      <c r="AQ47" s="394"/>
      <c r="AR47" s="205"/>
      <c r="AS47" s="205"/>
      <c r="AT47" s="394"/>
      <c r="AU47" s="394"/>
      <c r="AV47" s="205"/>
      <c r="AW47" s="396"/>
      <c r="AX47" s="398"/>
      <c r="AY47" s="389"/>
      <c r="AZ47" s="390"/>
      <c r="BA47" s="401"/>
      <c r="DU47" s="51"/>
      <c r="DV47" s="61" t="s">
        <v>115</v>
      </c>
      <c r="DW47" s="61" t="s">
        <v>116</v>
      </c>
      <c r="EL47" s="60" t="s">
        <v>117</v>
      </c>
      <c r="EM47" s="102" t="s">
        <v>118</v>
      </c>
      <c r="EN47" s="103"/>
    </row>
    <row r="48" spans="1:144" ht="11.25" customHeight="1" x14ac:dyDescent="0.15">
      <c r="A48" s="258"/>
      <c r="B48" s="204"/>
      <c r="C48" s="204"/>
      <c r="D48" s="204"/>
      <c r="E48" s="204"/>
      <c r="F48" s="204"/>
      <c r="G48" s="262"/>
      <c r="H48" s="263"/>
      <c r="I48" s="263"/>
      <c r="J48" s="263"/>
      <c r="K48" s="263"/>
      <c r="L48" s="264"/>
      <c r="M48" s="403"/>
      <c r="N48" s="403"/>
      <c r="O48" s="403"/>
      <c r="P48" s="403"/>
      <c r="Q48" s="403"/>
      <c r="R48" s="403"/>
      <c r="S48" s="403"/>
      <c r="T48" s="403"/>
      <c r="U48" s="403"/>
      <c r="V48" s="403"/>
      <c r="W48" s="403"/>
      <c r="X48" s="403"/>
      <c r="Y48" s="403"/>
      <c r="Z48" s="403"/>
      <c r="AA48" s="403"/>
      <c r="AB48" s="403"/>
      <c r="AC48" s="404"/>
      <c r="AD48" s="287" t="s">
        <v>83</v>
      </c>
      <c r="AE48" s="203"/>
      <c r="AF48" s="285"/>
      <c r="AG48" s="340" t="str">
        <f>VLOOKUP("代表者",daisei,19,FALSE)&amp;""</f>
        <v/>
      </c>
      <c r="AH48" s="336"/>
      <c r="AI48" s="336"/>
      <c r="AJ48" s="336"/>
      <c r="AK48" s="336"/>
      <c r="AL48" s="336"/>
      <c r="AM48" s="336"/>
      <c r="AN48" s="336"/>
      <c r="AO48" s="336"/>
      <c r="AP48" s="336"/>
      <c r="AQ48" s="336"/>
      <c r="AR48" s="336"/>
      <c r="AS48" s="336"/>
      <c r="AT48" s="336"/>
      <c r="AU48" s="336"/>
      <c r="AV48" s="336"/>
      <c r="AW48" s="337"/>
      <c r="AX48" s="398"/>
      <c r="AY48" s="389"/>
      <c r="AZ48" s="390"/>
      <c r="BA48" s="401"/>
      <c r="DU48" s="51"/>
      <c r="DV48" s="61" t="s">
        <v>117</v>
      </c>
      <c r="DW48" s="61" t="s">
        <v>119</v>
      </c>
      <c r="EL48" s="60" t="s">
        <v>120</v>
      </c>
      <c r="EM48" s="102" t="s">
        <v>121</v>
      </c>
      <c r="EN48" s="103"/>
    </row>
    <row r="49" spans="1:144" ht="11.25" customHeight="1" x14ac:dyDescent="0.15">
      <c r="A49" s="258"/>
      <c r="B49" s="204"/>
      <c r="C49" s="204"/>
      <c r="D49" s="204"/>
      <c r="E49" s="204"/>
      <c r="F49" s="204"/>
      <c r="G49" s="262"/>
      <c r="H49" s="263"/>
      <c r="I49" s="263"/>
      <c r="J49" s="263"/>
      <c r="K49" s="263"/>
      <c r="L49" s="264"/>
      <c r="M49" s="405"/>
      <c r="N49" s="405"/>
      <c r="O49" s="405"/>
      <c r="P49" s="405"/>
      <c r="Q49" s="405"/>
      <c r="R49" s="405"/>
      <c r="S49" s="405"/>
      <c r="T49" s="405"/>
      <c r="U49" s="405"/>
      <c r="V49" s="405"/>
      <c r="W49" s="405"/>
      <c r="X49" s="405"/>
      <c r="Y49" s="405"/>
      <c r="Z49" s="405"/>
      <c r="AA49" s="405"/>
      <c r="AB49" s="405"/>
      <c r="AC49" s="406"/>
      <c r="AD49" s="289"/>
      <c r="AE49" s="205"/>
      <c r="AF49" s="396"/>
      <c r="AG49" s="407"/>
      <c r="AH49" s="394"/>
      <c r="AI49" s="394"/>
      <c r="AJ49" s="394"/>
      <c r="AK49" s="394"/>
      <c r="AL49" s="394"/>
      <c r="AM49" s="394"/>
      <c r="AN49" s="394"/>
      <c r="AO49" s="394"/>
      <c r="AP49" s="394"/>
      <c r="AQ49" s="394"/>
      <c r="AR49" s="394"/>
      <c r="AS49" s="394"/>
      <c r="AT49" s="394"/>
      <c r="AU49" s="394"/>
      <c r="AV49" s="394"/>
      <c r="AW49" s="408"/>
      <c r="AX49" s="399"/>
      <c r="AY49" s="391"/>
      <c r="AZ49" s="268"/>
      <c r="BA49" s="402"/>
      <c r="DU49" s="51"/>
      <c r="DV49" s="61" t="s">
        <v>120</v>
      </c>
      <c r="DW49" s="61" t="s">
        <v>122</v>
      </c>
      <c r="EL49" s="60" t="s">
        <v>123</v>
      </c>
      <c r="EM49" s="102" t="s">
        <v>124</v>
      </c>
      <c r="EN49" s="103"/>
    </row>
    <row r="50" spans="1:144" ht="18" customHeight="1" x14ac:dyDescent="0.15">
      <c r="A50" s="258"/>
      <c r="B50" s="204"/>
      <c r="C50" s="204"/>
      <c r="D50" s="204"/>
      <c r="E50" s="204"/>
      <c r="F50" s="204"/>
      <c r="G50" s="411" t="s">
        <v>125</v>
      </c>
      <c r="H50" s="412"/>
      <c r="I50" s="412"/>
      <c r="J50" s="412"/>
      <c r="K50" s="412"/>
      <c r="L50" s="413"/>
      <c r="M50" s="414" t="str">
        <f>IF(TRIM(VLOOKUP("代表者",daisei,9,FALSE))="","",VLOOKUP("代表者",daisei,9,FALSE))</f>
        <v/>
      </c>
      <c r="N50" s="415"/>
      <c r="O50" s="415"/>
      <c r="P50" s="415"/>
      <c r="Q50" s="415"/>
      <c r="R50" s="415"/>
      <c r="S50" s="415"/>
      <c r="T50" s="415"/>
      <c r="U50" s="415"/>
      <c r="V50" s="415"/>
      <c r="W50" s="415"/>
      <c r="X50" s="415"/>
      <c r="Y50" s="415"/>
      <c r="Z50" s="415"/>
      <c r="AA50" s="415"/>
      <c r="AB50" s="415"/>
      <c r="AC50" s="415"/>
      <c r="AD50" s="415"/>
      <c r="AE50" s="415"/>
      <c r="AF50" s="415"/>
      <c r="AG50" s="415"/>
      <c r="AH50" s="415"/>
      <c r="AI50" s="48" t="s">
        <v>126</v>
      </c>
      <c r="AJ50" s="416" t="str">
        <f>IF(ISBLANK(VLOOKUP("代表者",daisei,10,FALSE)),"",VLOOKUP("代表者",daisei,10,FALSE))</f>
        <v/>
      </c>
      <c r="AK50" s="416"/>
      <c r="AL50" s="416"/>
      <c r="AM50" s="416"/>
      <c r="AN50" s="416"/>
      <c r="AO50" s="416"/>
      <c r="AP50" s="416"/>
      <c r="AQ50" s="416"/>
      <c r="AR50" s="416"/>
      <c r="AS50" s="416"/>
      <c r="AT50" s="416"/>
      <c r="AU50" s="416"/>
      <c r="AV50" s="416"/>
      <c r="AW50" s="416"/>
      <c r="AX50" s="416"/>
      <c r="AY50" s="416"/>
      <c r="AZ50" s="416"/>
      <c r="BA50" s="49" t="s">
        <v>127</v>
      </c>
      <c r="DU50" s="51"/>
      <c r="DV50" s="61" t="s">
        <v>123</v>
      </c>
      <c r="DW50" s="61" t="s">
        <v>128</v>
      </c>
      <c r="EL50" s="60" t="s">
        <v>129</v>
      </c>
      <c r="EM50" s="102" t="s">
        <v>130</v>
      </c>
      <c r="EN50" s="103"/>
    </row>
    <row r="51" spans="1:144" ht="11.25" customHeight="1" x14ac:dyDescent="0.15">
      <c r="A51" s="258"/>
      <c r="B51" s="204"/>
      <c r="C51" s="204"/>
      <c r="D51" s="204"/>
      <c r="E51" s="204"/>
      <c r="F51" s="204"/>
      <c r="G51" s="417" t="s">
        <v>131</v>
      </c>
      <c r="H51" s="263"/>
      <c r="I51" s="263"/>
      <c r="J51" s="263"/>
      <c r="K51" s="263"/>
      <c r="L51" s="264"/>
      <c r="M51" s="329" t="s">
        <v>132</v>
      </c>
      <c r="N51" s="329"/>
      <c r="O51" s="425" t="str">
        <f>VLOOKUP("代表者",daisei,12,FALSE)&amp;""</f>
        <v/>
      </c>
      <c r="P51" s="425"/>
      <c r="Q51" s="425"/>
      <c r="R51" s="425"/>
      <c r="S51" s="425"/>
      <c r="T51" s="425"/>
      <c r="U51" s="425"/>
      <c r="V51" s="425"/>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c r="BA51" s="331"/>
      <c r="DU51" s="51"/>
      <c r="DV51" s="61" t="s">
        <v>129</v>
      </c>
      <c r="DW51" s="61" t="s">
        <v>133</v>
      </c>
      <c r="EL51" s="60" t="s">
        <v>134</v>
      </c>
      <c r="EM51" s="102" t="s">
        <v>135</v>
      </c>
      <c r="EN51" s="103"/>
    </row>
    <row r="52" spans="1:144" ht="11.25" customHeight="1" x14ac:dyDescent="0.15">
      <c r="A52" s="258"/>
      <c r="B52" s="204"/>
      <c r="C52" s="204"/>
      <c r="D52" s="204"/>
      <c r="E52" s="204"/>
      <c r="F52" s="204"/>
      <c r="G52" s="417"/>
      <c r="H52" s="263"/>
      <c r="I52" s="263"/>
      <c r="J52" s="263"/>
      <c r="K52" s="263"/>
      <c r="L52" s="264"/>
      <c r="M52" s="319" t="str">
        <f>IF(ISBLANK(VLOOKUP("代表者",daisei,11,FALSE)),VLOOKUP("代表者",daisei,13,FALSE)&amp;VLOOKUP("代表者",daisei,14,FALSE)&amp;VLOOKUP("代表者",daisei,15,FALSE)&amp;VLOOKUP("代表者",daisei,16,FALSE)&amp;"　"&amp;VLOOKUP("代表者",daisei,17,FALSE),VLOOKUP("代表者",daisei,18,FALSE))</f>
        <v>　</v>
      </c>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1"/>
      <c r="DU52" s="51"/>
      <c r="DV52" s="61" t="s">
        <v>134</v>
      </c>
      <c r="DW52" s="61" t="s">
        <v>136</v>
      </c>
      <c r="EL52" s="60" t="s">
        <v>137</v>
      </c>
      <c r="EM52" s="102" t="s">
        <v>138</v>
      </c>
      <c r="EN52" s="103"/>
    </row>
    <row r="53" spans="1:144" ht="11.25" customHeight="1" x14ac:dyDescent="0.15">
      <c r="A53" s="247"/>
      <c r="B53" s="248"/>
      <c r="C53" s="248"/>
      <c r="D53" s="248"/>
      <c r="E53" s="248"/>
      <c r="F53" s="248"/>
      <c r="G53" s="275"/>
      <c r="H53" s="276"/>
      <c r="I53" s="276"/>
      <c r="J53" s="276"/>
      <c r="K53" s="276"/>
      <c r="L53" s="277"/>
      <c r="M53" s="322"/>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4"/>
      <c r="DU53" s="51"/>
      <c r="DV53" s="61" t="s">
        <v>139</v>
      </c>
      <c r="DW53" s="61" t="s">
        <v>140</v>
      </c>
      <c r="EL53" s="60" t="s">
        <v>139</v>
      </c>
      <c r="EM53" s="102" t="s">
        <v>141</v>
      </c>
      <c r="EN53" s="103"/>
    </row>
    <row r="54" spans="1:144" ht="11.25" customHeight="1" x14ac:dyDescent="0.15">
      <c r="A54" s="368" t="s">
        <v>142</v>
      </c>
      <c r="B54" s="271"/>
      <c r="C54" s="271"/>
      <c r="D54" s="271"/>
      <c r="E54" s="271"/>
      <c r="F54" s="271"/>
      <c r="G54" s="432" t="s">
        <v>143</v>
      </c>
      <c r="H54" s="432"/>
      <c r="I54" s="432"/>
      <c r="J54" s="432"/>
      <c r="K54" s="432"/>
      <c r="L54" s="433"/>
      <c r="M54" s="440" t="str">
        <f>IF(TRIM(hojin_kojin_type)="","",hojin_kojin_type)</f>
        <v/>
      </c>
      <c r="N54" s="441"/>
      <c r="O54" s="441"/>
      <c r="P54" s="441"/>
      <c r="Q54" s="441"/>
      <c r="R54" s="441"/>
      <c r="S54" s="441"/>
      <c r="T54" s="442"/>
      <c r="U54" s="435" t="s">
        <v>144</v>
      </c>
      <c r="V54" s="271"/>
      <c r="W54" s="271"/>
      <c r="X54" s="271"/>
      <c r="Y54" s="271"/>
      <c r="Z54" s="271"/>
      <c r="AA54" s="271"/>
      <c r="AB54" s="271"/>
      <c r="AC54" s="271"/>
      <c r="AD54" s="395"/>
      <c r="AE54" s="436" t="str">
        <f>IF(ISBLANK(hojin_open_date),"",TEXT(hojin_open_date,"ggg"))</f>
        <v/>
      </c>
      <c r="AF54" s="437"/>
      <c r="AG54" s="437"/>
      <c r="AH54" s="437"/>
      <c r="AI54" s="392" t="str">
        <f>IF(ISBLANK(hojin_open_date),"",TEXT(hojin_open_date,"e"))</f>
        <v/>
      </c>
      <c r="AJ54" s="392"/>
      <c r="AK54" s="392"/>
      <c r="AL54" s="271" t="s">
        <v>20</v>
      </c>
      <c r="AM54" s="271"/>
      <c r="AN54" s="392" t="str">
        <f>IF(ISBLANK(hojin_open_date),"",MONTH(hojin_open_date))</f>
        <v/>
      </c>
      <c r="AO54" s="392"/>
      <c r="AP54" s="392"/>
      <c r="AQ54" s="392"/>
      <c r="AR54" s="392"/>
      <c r="AS54" s="271" t="s">
        <v>21</v>
      </c>
      <c r="AT54" s="271"/>
      <c r="AU54" s="392" t="str">
        <f>IF(ISBLANK(hojin_open_date),"",DAY(hojin_open_date))</f>
        <v/>
      </c>
      <c r="AV54" s="392"/>
      <c r="AW54" s="392"/>
      <c r="AX54" s="392"/>
      <c r="AY54" s="392"/>
      <c r="AZ54" s="271" t="s">
        <v>22</v>
      </c>
      <c r="BA54" s="420"/>
      <c r="DU54" s="51"/>
      <c r="DV54" s="61" t="s">
        <v>145</v>
      </c>
      <c r="DW54" s="61" t="s">
        <v>146</v>
      </c>
      <c r="EL54" s="60" t="s">
        <v>145</v>
      </c>
      <c r="EM54" s="102" t="s">
        <v>147</v>
      </c>
      <c r="EN54" s="103"/>
    </row>
    <row r="55" spans="1:144" ht="11.25" customHeight="1" x14ac:dyDescent="0.15">
      <c r="A55" s="258"/>
      <c r="B55" s="204"/>
      <c r="C55" s="204"/>
      <c r="D55" s="204"/>
      <c r="E55" s="204"/>
      <c r="F55" s="204"/>
      <c r="G55" s="434"/>
      <c r="H55" s="434"/>
      <c r="I55" s="434"/>
      <c r="J55" s="434"/>
      <c r="K55" s="434"/>
      <c r="L55" s="327"/>
      <c r="M55" s="443"/>
      <c r="N55" s="444"/>
      <c r="O55" s="444"/>
      <c r="P55" s="444"/>
      <c r="Q55" s="444"/>
      <c r="R55" s="444"/>
      <c r="S55" s="444"/>
      <c r="T55" s="445"/>
      <c r="U55" s="288"/>
      <c r="V55" s="204"/>
      <c r="W55" s="204"/>
      <c r="X55" s="204"/>
      <c r="Y55" s="204"/>
      <c r="Z55" s="204"/>
      <c r="AA55" s="204"/>
      <c r="AB55" s="204"/>
      <c r="AC55" s="204"/>
      <c r="AD55" s="286"/>
      <c r="AE55" s="423"/>
      <c r="AF55" s="424"/>
      <c r="AG55" s="424"/>
      <c r="AH55" s="424"/>
      <c r="AI55" s="394"/>
      <c r="AJ55" s="394"/>
      <c r="AK55" s="394"/>
      <c r="AL55" s="204"/>
      <c r="AM55" s="204"/>
      <c r="AN55" s="394"/>
      <c r="AO55" s="394"/>
      <c r="AP55" s="394"/>
      <c r="AQ55" s="394"/>
      <c r="AR55" s="394"/>
      <c r="AS55" s="204"/>
      <c r="AT55" s="204"/>
      <c r="AU55" s="393"/>
      <c r="AV55" s="393"/>
      <c r="AW55" s="393"/>
      <c r="AX55" s="393"/>
      <c r="AY55" s="393"/>
      <c r="AZ55" s="205"/>
      <c r="BA55" s="274"/>
      <c r="DU55" s="51"/>
      <c r="DV55" s="61" t="s">
        <v>148</v>
      </c>
      <c r="DW55" s="61" t="s">
        <v>149</v>
      </c>
      <c r="EL55" s="60" t="s">
        <v>148</v>
      </c>
      <c r="EM55" s="102" t="s">
        <v>150</v>
      </c>
      <c r="EN55" s="103"/>
    </row>
    <row r="56" spans="1:144" ht="11.25" customHeight="1" x14ac:dyDescent="0.15">
      <c r="A56" s="258"/>
      <c r="B56" s="204"/>
      <c r="C56" s="204"/>
      <c r="D56" s="204"/>
      <c r="E56" s="204"/>
      <c r="F56" s="204"/>
      <c r="G56" s="434"/>
      <c r="H56" s="434"/>
      <c r="I56" s="434"/>
      <c r="J56" s="434"/>
      <c r="K56" s="434"/>
      <c r="L56" s="327"/>
      <c r="M56" s="443"/>
      <c r="N56" s="444"/>
      <c r="O56" s="444"/>
      <c r="P56" s="444"/>
      <c r="Q56" s="444"/>
      <c r="R56" s="444"/>
      <c r="S56" s="444"/>
      <c r="T56" s="445"/>
      <c r="U56" s="287" t="s">
        <v>151</v>
      </c>
      <c r="V56" s="203"/>
      <c r="W56" s="203"/>
      <c r="X56" s="203"/>
      <c r="Y56" s="203"/>
      <c r="Z56" s="203"/>
      <c r="AA56" s="203"/>
      <c r="AB56" s="203"/>
      <c r="AC56" s="203"/>
      <c r="AD56" s="285"/>
      <c r="AE56" s="421" t="str">
        <f>IF(ISBLANK(kojin_open_date),"",TEXT(kojin_open_date,"ggg"))</f>
        <v/>
      </c>
      <c r="AF56" s="422"/>
      <c r="AG56" s="422"/>
      <c r="AH56" s="422"/>
      <c r="AI56" s="336" t="str">
        <f>IF(ISBLANK(kojin_open_date),"",TEXT(kojin_open_date,"e"))</f>
        <v/>
      </c>
      <c r="AJ56" s="336"/>
      <c r="AK56" s="336"/>
      <c r="AL56" s="203" t="s">
        <v>20</v>
      </c>
      <c r="AM56" s="203"/>
      <c r="AN56" s="336" t="str">
        <f>IF(ISBLANK(kojin_open_date),"",MONTH(kojin_open_date))</f>
        <v/>
      </c>
      <c r="AO56" s="336"/>
      <c r="AP56" s="336"/>
      <c r="AQ56" s="336"/>
      <c r="AR56" s="336"/>
      <c r="AS56" s="203" t="s">
        <v>21</v>
      </c>
      <c r="AT56" s="203"/>
      <c r="AU56" s="336" t="str">
        <f>IF(ISBLANK(kojin_open_date),"",DAY(kojin_open_date))</f>
        <v/>
      </c>
      <c r="AV56" s="336"/>
      <c r="AW56" s="336"/>
      <c r="AX56" s="336"/>
      <c r="AY56" s="336"/>
      <c r="AZ56" s="203" t="s">
        <v>22</v>
      </c>
      <c r="BA56" s="293"/>
      <c r="DU56" s="51"/>
      <c r="DV56" s="61" t="s">
        <v>152</v>
      </c>
      <c r="DW56" s="61" t="s">
        <v>153</v>
      </c>
      <c r="EL56" s="60" t="s">
        <v>152</v>
      </c>
      <c r="EM56" s="102" t="s">
        <v>154</v>
      </c>
    </row>
    <row r="57" spans="1:144" ht="11.25" customHeight="1" x14ac:dyDescent="0.15">
      <c r="A57" s="258"/>
      <c r="B57" s="204"/>
      <c r="C57" s="204"/>
      <c r="D57" s="204"/>
      <c r="E57" s="204"/>
      <c r="F57" s="204"/>
      <c r="G57" s="434"/>
      <c r="H57" s="434"/>
      <c r="I57" s="434"/>
      <c r="J57" s="434"/>
      <c r="K57" s="434"/>
      <c r="L57" s="327"/>
      <c r="M57" s="446"/>
      <c r="N57" s="447"/>
      <c r="O57" s="447"/>
      <c r="P57" s="447"/>
      <c r="Q57" s="447"/>
      <c r="R57" s="447"/>
      <c r="S57" s="447"/>
      <c r="T57" s="448"/>
      <c r="U57" s="289"/>
      <c r="V57" s="205"/>
      <c r="W57" s="205"/>
      <c r="X57" s="205"/>
      <c r="Y57" s="205"/>
      <c r="Z57" s="205"/>
      <c r="AA57" s="205"/>
      <c r="AB57" s="205"/>
      <c r="AC57" s="205"/>
      <c r="AD57" s="396"/>
      <c r="AE57" s="423"/>
      <c r="AF57" s="424"/>
      <c r="AG57" s="424"/>
      <c r="AH57" s="424"/>
      <c r="AI57" s="394"/>
      <c r="AJ57" s="394"/>
      <c r="AK57" s="394"/>
      <c r="AL57" s="205"/>
      <c r="AM57" s="205"/>
      <c r="AN57" s="394"/>
      <c r="AO57" s="394"/>
      <c r="AP57" s="394"/>
      <c r="AQ57" s="394"/>
      <c r="AR57" s="394"/>
      <c r="AS57" s="205"/>
      <c r="AT57" s="205"/>
      <c r="AU57" s="394"/>
      <c r="AV57" s="394"/>
      <c r="AW57" s="394"/>
      <c r="AX57" s="394"/>
      <c r="AY57" s="394"/>
      <c r="AZ57" s="205"/>
      <c r="BA57" s="274"/>
      <c r="DU57" s="51"/>
      <c r="DV57" s="61" t="s">
        <v>155</v>
      </c>
      <c r="DW57" s="61" t="s">
        <v>156</v>
      </c>
      <c r="EL57" s="60" t="s">
        <v>155</v>
      </c>
      <c r="EM57" s="102" t="s">
        <v>157</v>
      </c>
    </row>
    <row r="58" spans="1:144" ht="11.25" customHeight="1" x14ac:dyDescent="0.15">
      <c r="A58" s="258"/>
      <c r="B58" s="204"/>
      <c r="C58" s="204"/>
      <c r="D58" s="204"/>
      <c r="E58" s="204"/>
      <c r="F58" s="204"/>
      <c r="G58" s="287" t="s">
        <v>158</v>
      </c>
      <c r="H58" s="203"/>
      <c r="I58" s="203"/>
      <c r="J58" s="203"/>
      <c r="K58" s="203"/>
      <c r="L58" s="313"/>
      <c r="M58" s="427" t="str">
        <f>IF(TRIM(capital)="","",capital)</f>
        <v/>
      </c>
      <c r="N58" s="418"/>
      <c r="O58" s="418"/>
      <c r="P58" s="418"/>
      <c r="Q58" s="418"/>
      <c r="R58" s="418"/>
      <c r="S58" s="418"/>
      <c r="T58" s="429" t="s">
        <v>159</v>
      </c>
      <c r="U58" s="203"/>
      <c r="V58" s="285"/>
      <c r="W58" s="287" t="s">
        <v>160</v>
      </c>
      <c r="X58" s="203"/>
      <c r="Y58" s="203"/>
      <c r="Z58" s="203"/>
      <c r="AA58" s="203"/>
      <c r="AB58" s="203"/>
      <c r="AC58" s="418" t="str">
        <f>IF(TRIM(jug_count)="","",jug_count)</f>
        <v/>
      </c>
      <c r="AD58" s="418"/>
      <c r="AE58" s="418"/>
      <c r="AF58" s="418"/>
      <c r="AG58" s="204" t="s">
        <v>161</v>
      </c>
      <c r="AH58" s="204"/>
      <c r="AI58" s="430" t="s">
        <v>27</v>
      </c>
      <c r="AJ58" s="203" t="s">
        <v>162</v>
      </c>
      <c r="AK58" s="203"/>
      <c r="AL58" s="203"/>
      <c r="AM58" s="203"/>
      <c r="AN58" s="203"/>
      <c r="AO58" s="203"/>
      <c r="AP58" s="203"/>
      <c r="AQ58" s="203"/>
      <c r="AR58" s="203"/>
      <c r="AS58" s="203"/>
      <c r="AT58" s="203"/>
      <c r="AU58" s="203"/>
      <c r="AV58" s="418">
        <f>COUNTA(sentori!C3:C1000)</f>
        <v>0</v>
      </c>
      <c r="AW58" s="418"/>
      <c r="AX58" s="418"/>
      <c r="AY58" s="203" t="s">
        <v>161</v>
      </c>
      <c r="AZ58" s="203"/>
      <c r="BA58" s="409" t="s">
        <v>28</v>
      </c>
      <c r="DU58" s="51"/>
      <c r="DV58" s="61" t="s">
        <v>163</v>
      </c>
      <c r="DW58" s="61" t="s">
        <v>164</v>
      </c>
      <c r="EL58" s="60" t="s">
        <v>163</v>
      </c>
      <c r="EM58" s="102" t="s">
        <v>165</v>
      </c>
    </row>
    <row r="59" spans="1:144" ht="11.25" customHeight="1" x14ac:dyDescent="0.15">
      <c r="A59" s="247"/>
      <c r="B59" s="248"/>
      <c r="C59" s="248"/>
      <c r="D59" s="248"/>
      <c r="E59" s="248"/>
      <c r="F59" s="248"/>
      <c r="G59" s="251"/>
      <c r="H59" s="248"/>
      <c r="I59" s="248"/>
      <c r="J59" s="248"/>
      <c r="K59" s="248"/>
      <c r="L59" s="426"/>
      <c r="M59" s="428"/>
      <c r="N59" s="419"/>
      <c r="O59" s="419"/>
      <c r="P59" s="419"/>
      <c r="Q59" s="419"/>
      <c r="R59" s="419"/>
      <c r="S59" s="419"/>
      <c r="T59" s="248"/>
      <c r="U59" s="248"/>
      <c r="V59" s="249"/>
      <c r="W59" s="251"/>
      <c r="X59" s="248"/>
      <c r="Y59" s="248"/>
      <c r="Z59" s="248"/>
      <c r="AA59" s="248"/>
      <c r="AB59" s="248"/>
      <c r="AC59" s="419"/>
      <c r="AD59" s="419"/>
      <c r="AE59" s="419"/>
      <c r="AF59" s="419"/>
      <c r="AG59" s="248"/>
      <c r="AH59" s="248"/>
      <c r="AI59" s="431"/>
      <c r="AJ59" s="248"/>
      <c r="AK59" s="248"/>
      <c r="AL59" s="248"/>
      <c r="AM59" s="248"/>
      <c r="AN59" s="248"/>
      <c r="AO59" s="248"/>
      <c r="AP59" s="248"/>
      <c r="AQ59" s="248"/>
      <c r="AR59" s="248"/>
      <c r="AS59" s="248"/>
      <c r="AT59" s="248"/>
      <c r="AU59" s="248"/>
      <c r="AV59" s="419"/>
      <c r="AW59" s="419"/>
      <c r="AX59" s="419"/>
      <c r="AY59" s="248"/>
      <c r="AZ59" s="248"/>
      <c r="BA59" s="410"/>
      <c r="DU59" s="51"/>
      <c r="DV59" s="61" t="s">
        <v>166</v>
      </c>
      <c r="DW59" s="61" t="s">
        <v>167</v>
      </c>
      <c r="EL59" s="60" t="s">
        <v>166</v>
      </c>
      <c r="EM59" s="102" t="s">
        <v>168</v>
      </c>
    </row>
    <row r="60" spans="1:144" ht="9" customHeight="1" x14ac:dyDescent="0.15">
      <c r="A60" s="368" t="s">
        <v>169</v>
      </c>
      <c r="B60" s="271"/>
      <c r="C60" s="271"/>
      <c r="D60" s="271"/>
      <c r="E60" s="271"/>
      <c r="F60" s="271"/>
      <c r="G60" s="369" t="s">
        <v>56</v>
      </c>
      <c r="H60" s="438"/>
      <c r="I60" s="438"/>
      <c r="J60" s="438"/>
      <c r="K60" s="438"/>
      <c r="L60" s="439"/>
      <c r="M60" s="376" t="str">
        <f>IF(ISBLANK(VLOOKUP("政令使用人",daisei,4,FALSE)),"",VLOOKUP("政令使用人",daisei,4,FALSE))</f>
        <v/>
      </c>
      <c r="N60" s="376"/>
      <c r="O60" s="376"/>
      <c r="P60" s="376"/>
      <c r="Q60" s="376"/>
      <c r="R60" s="376"/>
      <c r="S60" s="376"/>
      <c r="T60" s="376"/>
      <c r="U60" s="376"/>
      <c r="V60" s="376"/>
      <c r="W60" s="376"/>
      <c r="X60" s="376"/>
      <c r="Y60" s="376"/>
      <c r="Z60" s="376"/>
      <c r="AA60" s="376"/>
      <c r="AB60" s="376"/>
      <c r="AC60" s="377"/>
      <c r="AD60" s="381" t="s">
        <v>104</v>
      </c>
      <c r="AE60" s="382"/>
      <c r="AF60" s="387" t="str">
        <f>IF(ISBLANK(VLOOKUP("政令使用人",daisei,8,FALSE)),"",TEXT(VLOOKUP("政令使用人",daisei,8,FALSE),"ggg"))</f>
        <v/>
      </c>
      <c r="AG60" s="388"/>
      <c r="AH60" s="388"/>
      <c r="AI60" s="388"/>
      <c r="AJ60" s="392" t="str">
        <f>IF(ISBLANK(VLOOKUP("政令使用人",daisei,8,FALSE)),"",TEXT(VLOOKUP("政令使用人",daisei,8,FALSE),"e"))</f>
        <v/>
      </c>
      <c r="AK60" s="392"/>
      <c r="AL60" s="392"/>
      <c r="AM60" s="392"/>
      <c r="AN60" s="204" t="s">
        <v>20</v>
      </c>
      <c r="AO60" s="204"/>
      <c r="AP60" s="392" t="str">
        <f>IF(ISBLANK(VLOOKUP("政令使用人",daisei,8,FALSE)),"",MONTH(VLOOKUP("政令使用人",daisei,8,FALSE)))</f>
        <v/>
      </c>
      <c r="AQ60" s="392"/>
      <c r="AR60" s="271" t="s">
        <v>21</v>
      </c>
      <c r="AS60" s="271"/>
      <c r="AT60" s="392" t="str">
        <f>IF(ISBLANK(VLOOKUP("政令使用人",daisei,8,FALSE)),"",DAY(VLOOKUP("政令使用人",daisei,8,FALSE)))</f>
        <v/>
      </c>
      <c r="AU60" s="392"/>
      <c r="AV60" s="271" t="s">
        <v>22</v>
      </c>
      <c r="AW60" s="395"/>
      <c r="AX60" s="449" t="s">
        <v>105</v>
      </c>
      <c r="AY60" s="387" t="str">
        <f>LEFT(VLOOKUP("政令使用人",daisei,7,FALSE),1)</f>
        <v/>
      </c>
      <c r="AZ60" s="388"/>
      <c r="BA60" s="400"/>
      <c r="DU60" s="51"/>
      <c r="DV60" s="61" t="s">
        <v>170</v>
      </c>
      <c r="DW60" s="61" t="s">
        <v>171</v>
      </c>
      <c r="EL60" s="60" t="s">
        <v>170</v>
      </c>
      <c r="EM60" s="102" t="s">
        <v>172</v>
      </c>
    </row>
    <row r="61" spans="1:144" ht="9" customHeight="1" x14ac:dyDescent="0.15">
      <c r="A61" s="258"/>
      <c r="B61" s="204"/>
      <c r="C61" s="204"/>
      <c r="D61" s="204"/>
      <c r="E61" s="204"/>
      <c r="F61" s="204"/>
      <c r="G61" s="289"/>
      <c r="H61" s="205"/>
      <c r="I61" s="205"/>
      <c r="J61" s="205"/>
      <c r="K61" s="205"/>
      <c r="L61" s="315"/>
      <c r="M61" s="379"/>
      <c r="N61" s="379"/>
      <c r="O61" s="379"/>
      <c r="P61" s="379"/>
      <c r="Q61" s="379"/>
      <c r="R61" s="379"/>
      <c r="S61" s="379"/>
      <c r="T61" s="379"/>
      <c r="U61" s="379"/>
      <c r="V61" s="379"/>
      <c r="W61" s="379"/>
      <c r="X61" s="379"/>
      <c r="Y61" s="379"/>
      <c r="Z61" s="379"/>
      <c r="AA61" s="379"/>
      <c r="AB61" s="379"/>
      <c r="AC61" s="380"/>
      <c r="AD61" s="383"/>
      <c r="AE61" s="384"/>
      <c r="AF61" s="389"/>
      <c r="AG61" s="390"/>
      <c r="AH61" s="390"/>
      <c r="AI61" s="390"/>
      <c r="AJ61" s="393"/>
      <c r="AK61" s="393"/>
      <c r="AL61" s="393"/>
      <c r="AM61" s="393"/>
      <c r="AN61" s="204"/>
      <c r="AO61" s="204"/>
      <c r="AP61" s="393"/>
      <c r="AQ61" s="393"/>
      <c r="AR61" s="204"/>
      <c r="AS61" s="204"/>
      <c r="AT61" s="393"/>
      <c r="AU61" s="393"/>
      <c r="AV61" s="204"/>
      <c r="AW61" s="286"/>
      <c r="AX61" s="450"/>
      <c r="AY61" s="389"/>
      <c r="AZ61" s="390"/>
      <c r="BA61" s="401"/>
      <c r="DU61" s="51"/>
      <c r="DV61" s="61" t="s">
        <v>173</v>
      </c>
      <c r="DW61" s="61" t="s">
        <v>174</v>
      </c>
      <c r="EL61" s="60" t="s">
        <v>173</v>
      </c>
      <c r="EM61" s="102" t="s">
        <v>175</v>
      </c>
      <c r="EN61" s="103"/>
    </row>
    <row r="62" spans="1:144" ht="11.25" customHeight="1" x14ac:dyDescent="0.15">
      <c r="A62" s="258"/>
      <c r="B62" s="204"/>
      <c r="C62" s="204"/>
      <c r="D62" s="204"/>
      <c r="E62" s="204"/>
      <c r="F62" s="204"/>
      <c r="G62" s="262" t="s">
        <v>114</v>
      </c>
      <c r="H62" s="263"/>
      <c r="I62" s="263"/>
      <c r="J62" s="263"/>
      <c r="K62" s="263"/>
      <c r="L62" s="264"/>
      <c r="M62" s="403" t="str">
        <f>IF(ISBLANK(VLOOKUP("政令使用人",daisei,3,FALSE)),"",VLOOKUP("政令使用人",daisei,3,FALSE))</f>
        <v/>
      </c>
      <c r="N62" s="403"/>
      <c r="O62" s="403"/>
      <c r="P62" s="403"/>
      <c r="Q62" s="403"/>
      <c r="R62" s="403"/>
      <c r="S62" s="403"/>
      <c r="T62" s="403"/>
      <c r="U62" s="403"/>
      <c r="V62" s="403"/>
      <c r="W62" s="403"/>
      <c r="X62" s="403"/>
      <c r="Y62" s="403"/>
      <c r="Z62" s="403"/>
      <c r="AA62" s="403"/>
      <c r="AB62" s="403"/>
      <c r="AC62" s="404"/>
      <c r="AD62" s="385"/>
      <c r="AE62" s="386"/>
      <c r="AF62" s="391"/>
      <c r="AG62" s="268"/>
      <c r="AH62" s="268"/>
      <c r="AI62" s="268"/>
      <c r="AJ62" s="394"/>
      <c r="AK62" s="394"/>
      <c r="AL62" s="394"/>
      <c r="AM62" s="394"/>
      <c r="AN62" s="204"/>
      <c r="AO62" s="204"/>
      <c r="AP62" s="394"/>
      <c r="AQ62" s="394"/>
      <c r="AR62" s="205"/>
      <c r="AS62" s="205"/>
      <c r="AT62" s="394"/>
      <c r="AU62" s="394"/>
      <c r="AV62" s="205"/>
      <c r="AW62" s="396"/>
      <c r="AX62" s="450"/>
      <c r="AY62" s="389"/>
      <c r="AZ62" s="390"/>
      <c r="BA62" s="401"/>
      <c r="DU62" s="51"/>
      <c r="DV62" s="61" t="s">
        <v>176</v>
      </c>
      <c r="DW62" s="61" t="s">
        <v>177</v>
      </c>
      <c r="EL62" s="60" t="s">
        <v>176</v>
      </c>
      <c r="EM62" s="102" t="s">
        <v>178</v>
      </c>
      <c r="EN62" s="103"/>
    </row>
    <row r="63" spans="1:144" ht="11.25" customHeight="1" x14ac:dyDescent="0.15">
      <c r="A63" s="258"/>
      <c r="B63" s="204"/>
      <c r="C63" s="204"/>
      <c r="D63" s="204"/>
      <c r="E63" s="204"/>
      <c r="F63" s="204"/>
      <c r="G63" s="262"/>
      <c r="H63" s="263"/>
      <c r="I63" s="263"/>
      <c r="J63" s="263"/>
      <c r="K63" s="263"/>
      <c r="L63" s="264"/>
      <c r="M63" s="403"/>
      <c r="N63" s="403"/>
      <c r="O63" s="403"/>
      <c r="P63" s="403"/>
      <c r="Q63" s="403"/>
      <c r="R63" s="403"/>
      <c r="S63" s="403"/>
      <c r="T63" s="403"/>
      <c r="U63" s="403"/>
      <c r="V63" s="403"/>
      <c r="W63" s="403"/>
      <c r="X63" s="403"/>
      <c r="Y63" s="403"/>
      <c r="Z63" s="403"/>
      <c r="AA63" s="403"/>
      <c r="AB63" s="403"/>
      <c r="AC63" s="404"/>
      <c r="AD63" s="287" t="s">
        <v>83</v>
      </c>
      <c r="AE63" s="203"/>
      <c r="AF63" s="285"/>
      <c r="AG63" s="340" t="str">
        <f>VLOOKUP("政令使用人",daisei,19,FALSE)&amp;""</f>
        <v/>
      </c>
      <c r="AH63" s="336"/>
      <c r="AI63" s="336"/>
      <c r="AJ63" s="336"/>
      <c r="AK63" s="336"/>
      <c r="AL63" s="336"/>
      <c r="AM63" s="336"/>
      <c r="AN63" s="336"/>
      <c r="AO63" s="336"/>
      <c r="AP63" s="336"/>
      <c r="AQ63" s="336"/>
      <c r="AR63" s="336"/>
      <c r="AS63" s="336"/>
      <c r="AT63" s="336"/>
      <c r="AU63" s="336"/>
      <c r="AV63" s="336"/>
      <c r="AW63" s="337"/>
      <c r="AX63" s="450"/>
      <c r="AY63" s="389"/>
      <c r="AZ63" s="390"/>
      <c r="BA63" s="401"/>
      <c r="DU63" s="51"/>
      <c r="DV63" s="61" t="s">
        <v>179</v>
      </c>
      <c r="DW63" s="61" t="s">
        <v>180</v>
      </c>
      <c r="EL63" s="60" t="s">
        <v>179</v>
      </c>
      <c r="EM63" s="102" t="s">
        <v>181</v>
      </c>
      <c r="EN63" s="103"/>
    </row>
    <row r="64" spans="1:144" ht="11.25" customHeight="1" x14ac:dyDescent="0.15">
      <c r="A64" s="258"/>
      <c r="B64" s="204"/>
      <c r="C64" s="204"/>
      <c r="D64" s="204"/>
      <c r="E64" s="204"/>
      <c r="F64" s="204"/>
      <c r="G64" s="262"/>
      <c r="H64" s="263"/>
      <c r="I64" s="263"/>
      <c r="J64" s="263"/>
      <c r="K64" s="263"/>
      <c r="L64" s="264"/>
      <c r="M64" s="405"/>
      <c r="N64" s="405"/>
      <c r="O64" s="405"/>
      <c r="P64" s="405"/>
      <c r="Q64" s="405"/>
      <c r="R64" s="405"/>
      <c r="S64" s="405"/>
      <c r="T64" s="405"/>
      <c r="U64" s="405"/>
      <c r="V64" s="405"/>
      <c r="W64" s="405"/>
      <c r="X64" s="405"/>
      <c r="Y64" s="405"/>
      <c r="Z64" s="405"/>
      <c r="AA64" s="405"/>
      <c r="AB64" s="405"/>
      <c r="AC64" s="406"/>
      <c r="AD64" s="289"/>
      <c r="AE64" s="205"/>
      <c r="AF64" s="396"/>
      <c r="AG64" s="407"/>
      <c r="AH64" s="394"/>
      <c r="AI64" s="394"/>
      <c r="AJ64" s="394"/>
      <c r="AK64" s="394"/>
      <c r="AL64" s="394"/>
      <c r="AM64" s="394"/>
      <c r="AN64" s="394"/>
      <c r="AO64" s="394"/>
      <c r="AP64" s="394"/>
      <c r="AQ64" s="394"/>
      <c r="AR64" s="394"/>
      <c r="AS64" s="394"/>
      <c r="AT64" s="394"/>
      <c r="AU64" s="394"/>
      <c r="AV64" s="394"/>
      <c r="AW64" s="408"/>
      <c r="AX64" s="451"/>
      <c r="AY64" s="391"/>
      <c r="AZ64" s="268"/>
      <c r="BA64" s="402"/>
      <c r="DU64" s="51"/>
      <c r="DV64" s="61" t="s">
        <v>182</v>
      </c>
      <c r="DW64" s="61" t="s">
        <v>183</v>
      </c>
      <c r="EL64" s="60" t="s">
        <v>182</v>
      </c>
      <c r="EM64" s="102" t="s">
        <v>184</v>
      </c>
      <c r="EN64" s="103"/>
    </row>
    <row r="65" spans="1:144" ht="11.25" customHeight="1" x14ac:dyDescent="0.15">
      <c r="A65" s="258"/>
      <c r="B65" s="204"/>
      <c r="C65" s="204"/>
      <c r="D65" s="204"/>
      <c r="E65" s="204"/>
      <c r="F65" s="204"/>
      <c r="G65" s="417" t="s">
        <v>131</v>
      </c>
      <c r="H65" s="263"/>
      <c r="I65" s="263"/>
      <c r="J65" s="263"/>
      <c r="K65" s="263"/>
      <c r="L65" s="264"/>
      <c r="M65" s="452" t="s">
        <v>132</v>
      </c>
      <c r="N65" s="452"/>
      <c r="O65" s="425" t="str">
        <f>VLOOKUP("政令使用人",daisei,12,FALSE)&amp;""</f>
        <v/>
      </c>
      <c r="P65" s="425"/>
      <c r="Q65" s="425"/>
      <c r="R65" s="425"/>
      <c r="S65" s="425"/>
      <c r="T65" s="425"/>
      <c r="U65" s="425"/>
      <c r="V65" s="425"/>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c r="AY65" s="330"/>
      <c r="AZ65" s="330"/>
      <c r="BA65" s="331"/>
      <c r="DU65" s="51"/>
      <c r="DV65" s="61" t="s">
        <v>185</v>
      </c>
      <c r="DW65" s="61" t="s">
        <v>186</v>
      </c>
      <c r="EL65" s="60" t="s">
        <v>185</v>
      </c>
      <c r="EM65" s="102" t="s">
        <v>187</v>
      </c>
      <c r="EN65" s="103"/>
    </row>
    <row r="66" spans="1:144" ht="11.25" customHeight="1" x14ac:dyDescent="0.15">
      <c r="A66" s="258"/>
      <c r="B66" s="204"/>
      <c r="C66" s="204"/>
      <c r="D66" s="204"/>
      <c r="E66" s="204"/>
      <c r="F66" s="204"/>
      <c r="G66" s="262"/>
      <c r="H66" s="263"/>
      <c r="I66" s="263"/>
      <c r="J66" s="263"/>
      <c r="K66" s="263"/>
      <c r="L66" s="264"/>
      <c r="M66" s="319" t="str">
        <f>IF(ISBLANK(VLOOKUP("政令使用人",daisei,11,FALSE)),VLOOKUP("政令使用人",daisei,13,FALSE)&amp;VLOOKUP("政令使用人",daisei,14,FALSE)&amp;VLOOKUP("政令使用人",daisei,15,FALSE)&amp;VLOOKUP("政令使用人",daisei,16,FALSE)&amp;"　"&amp;VLOOKUP("政令使用人",daisei,17,FALSE),VLOOKUP("政令使用人",daisei,18,FALSE))</f>
        <v>　</v>
      </c>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1"/>
      <c r="DU66" s="51"/>
      <c r="DV66" s="61" t="s">
        <v>188</v>
      </c>
      <c r="DW66" s="61" t="s">
        <v>189</v>
      </c>
      <c r="EL66" s="60" t="s">
        <v>188</v>
      </c>
      <c r="EM66" s="102" t="s">
        <v>190</v>
      </c>
      <c r="EN66" s="103"/>
    </row>
    <row r="67" spans="1:144" ht="11.25" customHeight="1" x14ac:dyDescent="0.15">
      <c r="A67" s="247"/>
      <c r="B67" s="248"/>
      <c r="C67" s="248"/>
      <c r="D67" s="248"/>
      <c r="E67" s="248"/>
      <c r="F67" s="248"/>
      <c r="G67" s="275"/>
      <c r="H67" s="276"/>
      <c r="I67" s="276"/>
      <c r="J67" s="276"/>
      <c r="K67" s="276"/>
      <c r="L67" s="277"/>
      <c r="M67" s="322"/>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0"/>
      <c r="AO67" s="320"/>
      <c r="AP67" s="323"/>
      <c r="AQ67" s="323"/>
      <c r="AR67" s="323"/>
      <c r="AS67" s="323"/>
      <c r="AT67" s="323"/>
      <c r="AU67" s="323"/>
      <c r="AV67" s="323"/>
      <c r="AW67" s="323"/>
      <c r="AX67" s="323"/>
      <c r="AY67" s="323"/>
      <c r="AZ67" s="323"/>
      <c r="BA67" s="324"/>
      <c r="DU67" s="51"/>
      <c r="DV67" s="61" t="s">
        <v>191</v>
      </c>
      <c r="DW67" s="61" t="s">
        <v>192</v>
      </c>
      <c r="EL67" s="60" t="s">
        <v>193</v>
      </c>
      <c r="EM67" s="102" t="s">
        <v>194</v>
      </c>
      <c r="EN67" s="103"/>
    </row>
    <row r="68" spans="1:144" ht="9" customHeight="1" x14ac:dyDescent="0.15">
      <c r="A68" s="344" t="s">
        <v>195</v>
      </c>
      <c r="B68" s="345"/>
      <c r="C68" s="345"/>
      <c r="D68" s="345"/>
      <c r="E68" s="345"/>
      <c r="F68" s="346"/>
      <c r="G68" s="369" t="s">
        <v>56</v>
      </c>
      <c r="H68" s="438"/>
      <c r="I68" s="438"/>
      <c r="J68" s="438"/>
      <c r="K68" s="438"/>
      <c r="L68" s="439"/>
      <c r="M68" s="375" t="str">
        <f>IF(ISBLANK(VLOOKUP("専任取引士1",sentori,4,FALSE)),"",VLOOKUP("専任取引士1",sentori,4,FALSE))</f>
        <v/>
      </c>
      <c r="N68" s="376"/>
      <c r="O68" s="376"/>
      <c r="P68" s="376"/>
      <c r="Q68" s="376"/>
      <c r="R68" s="376"/>
      <c r="S68" s="376"/>
      <c r="T68" s="376"/>
      <c r="U68" s="376"/>
      <c r="V68" s="376"/>
      <c r="W68" s="376"/>
      <c r="X68" s="376"/>
      <c r="Y68" s="376"/>
      <c r="Z68" s="376"/>
      <c r="AA68" s="376"/>
      <c r="AB68" s="376"/>
      <c r="AC68" s="377"/>
      <c r="AD68" s="381" t="s">
        <v>196</v>
      </c>
      <c r="AE68" s="382"/>
      <c r="AF68" s="387" t="str">
        <f>IF(ISBLANK(VLOOKUP("専任取引士1",sentori,8,FALSE)),"",TEXT(VLOOKUP("専任取引士1",sentori,8,FALSE),"ggg"))</f>
        <v/>
      </c>
      <c r="AG68" s="388"/>
      <c r="AH68" s="388"/>
      <c r="AI68" s="388"/>
      <c r="AJ68" s="392" t="str">
        <f>IF(ISBLANK(VLOOKUP("専任取引士1",sentori,8,FALSE)),"",TEXT(VLOOKUP("専任取引士1",sentori,8,FALSE),"e"))</f>
        <v/>
      </c>
      <c r="AK68" s="392"/>
      <c r="AL68" s="392"/>
      <c r="AM68" s="392"/>
      <c r="AN68" s="271" t="s">
        <v>197</v>
      </c>
      <c r="AO68" s="271"/>
      <c r="AP68" s="392" t="str">
        <f>IF(ISBLANK(VLOOKUP("専任取引士1",sentori,8,FALSE)),"",MONTH(VLOOKUP("専任取引士1",sentori,8,FALSE)))</f>
        <v/>
      </c>
      <c r="AQ68" s="392"/>
      <c r="AR68" s="271" t="s">
        <v>198</v>
      </c>
      <c r="AS68" s="271"/>
      <c r="AT68" s="392" t="str">
        <f>IF(ISBLANK(VLOOKUP("専任取引士1",sentori,8,FALSE)),"",DAY(VLOOKUP("専任取引士1",sentori,8,FALSE)))</f>
        <v/>
      </c>
      <c r="AU68" s="392"/>
      <c r="AV68" s="271" t="s">
        <v>199</v>
      </c>
      <c r="AW68" s="395"/>
      <c r="AX68" s="449" t="s">
        <v>200</v>
      </c>
      <c r="AY68" s="387" t="str">
        <f>LEFT(VLOOKUP("専任取引士1",sentori,7,FALSE),1)</f>
        <v/>
      </c>
      <c r="AZ68" s="388"/>
      <c r="BA68" s="400"/>
      <c r="DU68" s="51"/>
      <c r="DV68" s="61" t="s">
        <v>201</v>
      </c>
      <c r="DW68" s="61" t="s">
        <v>202</v>
      </c>
      <c r="EL68" s="60" t="s">
        <v>191</v>
      </c>
      <c r="EM68" s="102" t="s">
        <v>203</v>
      </c>
      <c r="EN68" s="103"/>
    </row>
    <row r="69" spans="1:144" ht="9" customHeight="1" x14ac:dyDescent="0.15">
      <c r="A69" s="347"/>
      <c r="B69" s="348"/>
      <c r="C69" s="348"/>
      <c r="D69" s="348"/>
      <c r="E69" s="348"/>
      <c r="F69" s="349"/>
      <c r="G69" s="289"/>
      <c r="H69" s="205"/>
      <c r="I69" s="205"/>
      <c r="J69" s="205"/>
      <c r="K69" s="205"/>
      <c r="L69" s="315"/>
      <c r="M69" s="378"/>
      <c r="N69" s="379"/>
      <c r="O69" s="379"/>
      <c r="P69" s="379"/>
      <c r="Q69" s="379"/>
      <c r="R69" s="379"/>
      <c r="S69" s="379"/>
      <c r="T69" s="379"/>
      <c r="U69" s="379"/>
      <c r="V69" s="379"/>
      <c r="W69" s="379"/>
      <c r="X69" s="379"/>
      <c r="Y69" s="379"/>
      <c r="Z69" s="379"/>
      <c r="AA69" s="379"/>
      <c r="AB69" s="379"/>
      <c r="AC69" s="380"/>
      <c r="AD69" s="383"/>
      <c r="AE69" s="384"/>
      <c r="AF69" s="389"/>
      <c r="AG69" s="390"/>
      <c r="AH69" s="390"/>
      <c r="AI69" s="390"/>
      <c r="AJ69" s="393"/>
      <c r="AK69" s="393"/>
      <c r="AL69" s="393"/>
      <c r="AM69" s="393"/>
      <c r="AN69" s="204"/>
      <c r="AO69" s="204"/>
      <c r="AP69" s="393"/>
      <c r="AQ69" s="393"/>
      <c r="AR69" s="204"/>
      <c r="AS69" s="204"/>
      <c r="AT69" s="393"/>
      <c r="AU69" s="393"/>
      <c r="AV69" s="204"/>
      <c r="AW69" s="286"/>
      <c r="AX69" s="450"/>
      <c r="AY69" s="389"/>
      <c r="AZ69" s="390"/>
      <c r="BA69" s="401"/>
      <c r="DU69" s="51"/>
      <c r="DV69" s="61" t="s">
        <v>204</v>
      </c>
      <c r="DW69" s="61" t="s">
        <v>205</v>
      </c>
      <c r="EL69" s="60" t="s">
        <v>201</v>
      </c>
      <c r="EM69" s="102" t="s">
        <v>206</v>
      </c>
      <c r="EN69" s="103"/>
    </row>
    <row r="70" spans="1:144" ht="11.25" customHeight="1" x14ac:dyDescent="0.15">
      <c r="A70" s="347"/>
      <c r="B70" s="348"/>
      <c r="C70" s="348"/>
      <c r="D70" s="348"/>
      <c r="E70" s="348"/>
      <c r="F70" s="349"/>
      <c r="G70" s="262" t="s">
        <v>114</v>
      </c>
      <c r="H70" s="263"/>
      <c r="I70" s="263"/>
      <c r="J70" s="263"/>
      <c r="K70" s="263"/>
      <c r="L70" s="264"/>
      <c r="M70" s="403" t="str">
        <f>IF(ISBLANK(VLOOKUP("専任取引士1",sentori,3,FALSE)),"",VLOOKUP("専任取引士1",sentori,3,FALSE))</f>
        <v/>
      </c>
      <c r="N70" s="403"/>
      <c r="O70" s="403"/>
      <c r="P70" s="403"/>
      <c r="Q70" s="403"/>
      <c r="R70" s="403"/>
      <c r="S70" s="403"/>
      <c r="T70" s="403"/>
      <c r="U70" s="403"/>
      <c r="V70" s="403"/>
      <c r="W70" s="403"/>
      <c r="X70" s="403"/>
      <c r="Y70" s="403"/>
      <c r="Z70" s="403"/>
      <c r="AA70" s="403"/>
      <c r="AB70" s="403"/>
      <c r="AC70" s="404"/>
      <c r="AD70" s="385"/>
      <c r="AE70" s="386"/>
      <c r="AF70" s="391"/>
      <c r="AG70" s="268"/>
      <c r="AH70" s="268"/>
      <c r="AI70" s="268"/>
      <c r="AJ70" s="394"/>
      <c r="AK70" s="394"/>
      <c r="AL70" s="394"/>
      <c r="AM70" s="394"/>
      <c r="AN70" s="205"/>
      <c r="AO70" s="205"/>
      <c r="AP70" s="394"/>
      <c r="AQ70" s="394"/>
      <c r="AR70" s="205"/>
      <c r="AS70" s="205"/>
      <c r="AT70" s="394"/>
      <c r="AU70" s="394"/>
      <c r="AV70" s="205"/>
      <c r="AW70" s="396"/>
      <c r="AX70" s="450"/>
      <c r="AY70" s="389"/>
      <c r="AZ70" s="390"/>
      <c r="BA70" s="401"/>
      <c r="DU70" s="51"/>
      <c r="DV70" s="61" t="s">
        <v>207</v>
      </c>
      <c r="DW70" s="61" t="s">
        <v>208</v>
      </c>
      <c r="EL70" s="60" t="s">
        <v>204</v>
      </c>
      <c r="EM70" s="102" t="s">
        <v>209</v>
      </c>
      <c r="EN70" s="103"/>
    </row>
    <row r="71" spans="1:144" ht="11.25" customHeight="1" x14ac:dyDescent="0.15">
      <c r="A71" s="347"/>
      <c r="B71" s="348"/>
      <c r="C71" s="348"/>
      <c r="D71" s="348"/>
      <c r="E71" s="348"/>
      <c r="F71" s="349"/>
      <c r="G71" s="262"/>
      <c r="H71" s="263"/>
      <c r="I71" s="263"/>
      <c r="J71" s="263"/>
      <c r="K71" s="263"/>
      <c r="L71" s="264"/>
      <c r="M71" s="403"/>
      <c r="N71" s="403"/>
      <c r="O71" s="403"/>
      <c r="P71" s="403"/>
      <c r="Q71" s="403"/>
      <c r="R71" s="403"/>
      <c r="S71" s="403"/>
      <c r="T71" s="403"/>
      <c r="U71" s="403"/>
      <c r="V71" s="403"/>
      <c r="W71" s="403"/>
      <c r="X71" s="403"/>
      <c r="Y71" s="403"/>
      <c r="Z71" s="403"/>
      <c r="AA71" s="403"/>
      <c r="AB71" s="403"/>
      <c r="AC71" s="404"/>
      <c r="AD71" s="287" t="s">
        <v>210</v>
      </c>
      <c r="AE71" s="203"/>
      <c r="AF71" s="285"/>
      <c r="AG71" s="340" t="str">
        <f>VLOOKUP("専任取引士1",sentori,19,FALSE)&amp;""</f>
        <v/>
      </c>
      <c r="AH71" s="336"/>
      <c r="AI71" s="336"/>
      <c r="AJ71" s="336"/>
      <c r="AK71" s="336"/>
      <c r="AL71" s="336"/>
      <c r="AM71" s="336"/>
      <c r="AN71" s="336"/>
      <c r="AO71" s="336"/>
      <c r="AP71" s="336"/>
      <c r="AQ71" s="336"/>
      <c r="AR71" s="336"/>
      <c r="AS71" s="336"/>
      <c r="AT71" s="336"/>
      <c r="AU71" s="336"/>
      <c r="AV71" s="336"/>
      <c r="AW71" s="337"/>
      <c r="AX71" s="450"/>
      <c r="AY71" s="389"/>
      <c r="AZ71" s="390"/>
      <c r="BA71" s="401"/>
      <c r="DU71" s="51"/>
      <c r="DV71" s="61" t="s">
        <v>211</v>
      </c>
      <c r="DW71" s="61" t="s">
        <v>212</v>
      </c>
      <c r="EL71" s="60" t="s">
        <v>207</v>
      </c>
      <c r="EM71" s="102" t="s">
        <v>213</v>
      </c>
      <c r="EN71" s="103"/>
    </row>
    <row r="72" spans="1:144" ht="11.25" customHeight="1" x14ac:dyDescent="0.15">
      <c r="A72" s="347"/>
      <c r="B72" s="348"/>
      <c r="C72" s="348"/>
      <c r="D72" s="348"/>
      <c r="E72" s="348"/>
      <c r="F72" s="349"/>
      <c r="G72" s="262"/>
      <c r="H72" s="263"/>
      <c r="I72" s="263"/>
      <c r="J72" s="263"/>
      <c r="K72" s="263"/>
      <c r="L72" s="264"/>
      <c r="M72" s="405"/>
      <c r="N72" s="405"/>
      <c r="O72" s="405"/>
      <c r="P72" s="405"/>
      <c r="Q72" s="405"/>
      <c r="R72" s="405"/>
      <c r="S72" s="405"/>
      <c r="T72" s="405"/>
      <c r="U72" s="405"/>
      <c r="V72" s="405"/>
      <c r="W72" s="405"/>
      <c r="X72" s="405"/>
      <c r="Y72" s="405"/>
      <c r="Z72" s="405"/>
      <c r="AA72" s="405"/>
      <c r="AB72" s="405"/>
      <c r="AC72" s="406"/>
      <c r="AD72" s="289"/>
      <c r="AE72" s="205"/>
      <c r="AF72" s="396"/>
      <c r="AG72" s="407"/>
      <c r="AH72" s="394"/>
      <c r="AI72" s="394"/>
      <c r="AJ72" s="394"/>
      <c r="AK72" s="394"/>
      <c r="AL72" s="394"/>
      <c r="AM72" s="394"/>
      <c r="AN72" s="394"/>
      <c r="AO72" s="394"/>
      <c r="AP72" s="394"/>
      <c r="AQ72" s="394"/>
      <c r="AR72" s="394"/>
      <c r="AS72" s="394"/>
      <c r="AT72" s="394"/>
      <c r="AU72" s="394"/>
      <c r="AV72" s="394"/>
      <c r="AW72" s="408"/>
      <c r="AX72" s="451"/>
      <c r="AY72" s="391"/>
      <c r="AZ72" s="268"/>
      <c r="BA72" s="402"/>
      <c r="DU72" s="51"/>
      <c r="DV72" s="61" t="s">
        <v>214</v>
      </c>
      <c r="DW72" s="61" t="s">
        <v>215</v>
      </c>
      <c r="EL72" s="60" t="s">
        <v>211</v>
      </c>
      <c r="EM72" s="102" t="s">
        <v>216</v>
      </c>
      <c r="EN72" s="103"/>
    </row>
    <row r="73" spans="1:144" ht="11.25" customHeight="1" x14ac:dyDescent="0.15">
      <c r="A73" s="347"/>
      <c r="B73" s="348"/>
      <c r="C73" s="348"/>
      <c r="D73" s="348"/>
      <c r="E73" s="348"/>
      <c r="F73" s="349"/>
      <c r="G73" s="417" t="s">
        <v>131</v>
      </c>
      <c r="H73" s="263"/>
      <c r="I73" s="263"/>
      <c r="J73" s="263"/>
      <c r="K73" s="263"/>
      <c r="L73" s="264"/>
      <c r="M73" s="484" t="s">
        <v>217</v>
      </c>
      <c r="N73" s="329"/>
      <c r="O73" s="425" t="str">
        <f>VLOOKUP("専任取引士1",sentori,12,FALSE)&amp;""</f>
        <v/>
      </c>
      <c r="P73" s="425"/>
      <c r="Q73" s="425"/>
      <c r="R73" s="425"/>
      <c r="S73" s="425"/>
      <c r="T73" s="425"/>
      <c r="U73" s="425"/>
      <c r="V73" s="425"/>
      <c r="W73" s="330"/>
      <c r="X73" s="330"/>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0"/>
      <c r="AU73" s="330"/>
      <c r="AV73" s="330"/>
      <c r="AW73" s="330"/>
      <c r="AX73" s="330"/>
      <c r="AY73" s="330"/>
      <c r="AZ73" s="330"/>
      <c r="BA73" s="331"/>
      <c r="DU73" s="51"/>
      <c r="DV73" s="61" t="s">
        <v>218</v>
      </c>
      <c r="DW73" s="61" t="s">
        <v>219</v>
      </c>
      <c r="EL73" s="60" t="s">
        <v>214</v>
      </c>
      <c r="EM73" s="102" t="s">
        <v>220</v>
      </c>
      <c r="EN73" s="103"/>
    </row>
    <row r="74" spans="1:144" ht="11.25" customHeight="1" x14ac:dyDescent="0.15">
      <c r="A74" s="347"/>
      <c r="B74" s="348"/>
      <c r="C74" s="348"/>
      <c r="D74" s="348"/>
      <c r="E74" s="348"/>
      <c r="F74" s="349"/>
      <c r="G74" s="262"/>
      <c r="H74" s="263"/>
      <c r="I74" s="263"/>
      <c r="J74" s="263"/>
      <c r="K74" s="263"/>
      <c r="L74" s="264"/>
      <c r="M74" s="319" t="str">
        <f>IF(ISBLANK(VLOOKUP("専任取引士1",sentori,11,FALSE)),VLOOKUP("専任取引士1",sentori,13,FALSE)&amp;VLOOKUP("専任取引士1",sentori,14,FALSE)&amp;VLOOKUP("専任取引士1",sentori,15,FALSE)&amp;VLOOKUP("専任取引士1",sentori,16,FALSE)&amp;"　"&amp;VLOOKUP("専任取引士1",sentori,17,FALSE),VLOOKUP("専任取引士1",sentori,18,FALSE))</f>
        <v>　</v>
      </c>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1"/>
      <c r="DU74" s="51"/>
      <c r="DV74" s="61" t="s">
        <v>221</v>
      </c>
      <c r="DW74" s="61" t="s">
        <v>222</v>
      </c>
      <c r="EL74" s="60" t="s">
        <v>218</v>
      </c>
      <c r="EM74" s="102" t="s">
        <v>223</v>
      </c>
      <c r="EN74" s="103"/>
    </row>
    <row r="75" spans="1:144" ht="11.25" customHeight="1" x14ac:dyDescent="0.15">
      <c r="A75" s="347"/>
      <c r="B75" s="348"/>
      <c r="C75" s="348"/>
      <c r="D75" s="348"/>
      <c r="E75" s="348"/>
      <c r="F75" s="349"/>
      <c r="G75" s="262"/>
      <c r="H75" s="263"/>
      <c r="I75" s="263"/>
      <c r="J75" s="263"/>
      <c r="K75" s="263"/>
      <c r="L75" s="264"/>
      <c r="M75" s="322"/>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23"/>
      <c r="AS75" s="323"/>
      <c r="AT75" s="323"/>
      <c r="AU75" s="323"/>
      <c r="AV75" s="323"/>
      <c r="AW75" s="323"/>
      <c r="AX75" s="323"/>
      <c r="AY75" s="323"/>
      <c r="AZ75" s="323"/>
      <c r="BA75" s="324"/>
      <c r="DU75" s="51"/>
      <c r="DV75" s="61" t="s">
        <v>224</v>
      </c>
      <c r="DW75" s="61" t="s">
        <v>225</v>
      </c>
      <c r="EL75" s="60" t="s">
        <v>221</v>
      </c>
      <c r="EM75" s="102" t="s">
        <v>226</v>
      </c>
      <c r="EN75" s="103"/>
    </row>
    <row r="76" spans="1:144" ht="11.25" customHeight="1" x14ac:dyDescent="0.15">
      <c r="A76" s="347"/>
      <c r="B76" s="348"/>
      <c r="C76" s="348"/>
      <c r="D76" s="348"/>
      <c r="E76" s="348"/>
      <c r="F76" s="349"/>
      <c r="G76" s="289" t="s">
        <v>227</v>
      </c>
      <c r="H76" s="205"/>
      <c r="I76" s="205"/>
      <c r="J76" s="205"/>
      <c r="K76" s="205"/>
      <c r="L76" s="315"/>
      <c r="M76" s="204" t="s">
        <v>27</v>
      </c>
      <c r="N76" s="390" t="str">
        <f>IF(ISBLANK(VLOOKUP("専任取引士1",sentori,20,FALSE)),"",VLOOKUP("専任取引士1",sentori,20,FALSE))</f>
        <v/>
      </c>
      <c r="O76" s="390"/>
      <c r="P76" s="390"/>
      <c r="Q76" s="390"/>
      <c r="R76" s="390"/>
      <c r="S76" s="390"/>
      <c r="T76" s="390"/>
      <c r="U76" s="204" t="s">
        <v>28</v>
      </c>
      <c r="V76" s="204" t="s">
        <v>29</v>
      </c>
      <c r="W76" s="204"/>
      <c r="X76" s="393" t="str">
        <f>IF(ISBLANK(VLOOKUP("専任取引士1",sentori,21,FALSE)),"",VLOOKUP("専任取引士1",sentori,21,FALSE))</f>
        <v/>
      </c>
      <c r="Y76" s="393"/>
      <c r="Z76" s="393"/>
      <c r="AA76" s="393"/>
      <c r="AB76" s="393"/>
      <c r="AC76" s="393"/>
      <c r="AD76" s="393"/>
      <c r="AE76" s="393"/>
      <c r="AF76" s="204" t="s">
        <v>30</v>
      </c>
      <c r="AG76" s="286"/>
      <c r="AH76" s="477" t="s">
        <v>228</v>
      </c>
      <c r="AI76" s="477"/>
      <c r="AJ76" s="477"/>
      <c r="AK76" s="477"/>
      <c r="AL76" s="477"/>
      <c r="AM76" s="389" t="str">
        <f>IF(ISBLANK(VLOOKUP("専任取引士1",sentori,22,FALSE)),"",TEXT(VLOOKUP("専任取引士1",sentori,22,FALSE),"ggg"))</f>
        <v/>
      </c>
      <c r="AN76" s="390"/>
      <c r="AO76" s="390"/>
      <c r="AP76" s="393" t="str">
        <f>IF(ISBLANK(VLOOKUP("専任取引士1",sentori,22,FALSE)),"",TEXT(VLOOKUP("専任取引士1",sentori,22,FALSE),"e"))</f>
        <v/>
      </c>
      <c r="AQ76" s="393"/>
      <c r="AR76" s="204" t="s">
        <v>20</v>
      </c>
      <c r="AS76" s="204"/>
      <c r="AT76" s="393" t="str">
        <f>IF(ISBLANK(VLOOKUP("専任取引士1",sentori,22,FALSE)),"",MONTH(VLOOKUP("専任取引士1",sentori,22,FALSE)))</f>
        <v/>
      </c>
      <c r="AU76" s="393"/>
      <c r="AV76" s="204" t="s">
        <v>21</v>
      </c>
      <c r="AW76" s="204"/>
      <c r="AX76" s="393" t="str">
        <f>IF(ISBLANK(VLOOKUP("専任取引士1",sentori,22,FALSE)),"",DAY(VLOOKUP("専任取引士1",sentori,22,FALSE)))</f>
        <v/>
      </c>
      <c r="AY76" s="393"/>
      <c r="AZ76" s="204" t="s">
        <v>22</v>
      </c>
      <c r="BA76" s="273"/>
      <c r="DU76" s="51"/>
      <c r="DV76" s="61" t="s">
        <v>229</v>
      </c>
      <c r="DW76" s="61" t="s">
        <v>230</v>
      </c>
      <c r="EL76" s="60" t="s">
        <v>231</v>
      </c>
      <c r="EM76" s="102" t="s">
        <v>232</v>
      </c>
      <c r="EN76" s="103"/>
    </row>
    <row r="77" spans="1:144" ht="11.25" customHeight="1" thickBot="1" x14ac:dyDescent="0.2">
      <c r="A77" s="481"/>
      <c r="B77" s="482"/>
      <c r="C77" s="482"/>
      <c r="D77" s="482"/>
      <c r="E77" s="482"/>
      <c r="F77" s="483"/>
      <c r="G77" s="262"/>
      <c r="H77" s="263"/>
      <c r="I77" s="263"/>
      <c r="J77" s="263"/>
      <c r="K77" s="263"/>
      <c r="L77" s="264"/>
      <c r="M77" s="205"/>
      <c r="N77" s="268"/>
      <c r="O77" s="268"/>
      <c r="P77" s="268"/>
      <c r="Q77" s="268"/>
      <c r="R77" s="268"/>
      <c r="S77" s="268"/>
      <c r="T77" s="268"/>
      <c r="U77" s="205"/>
      <c r="V77" s="205"/>
      <c r="W77" s="205"/>
      <c r="X77" s="394"/>
      <c r="Y77" s="394"/>
      <c r="Z77" s="394"/>
      <c r="AA77" s="394"/>
      <c r="AB77" s="394"/>
      <c r="AC77" s="394"/>
      <c r="AD77" s="394"/>
      <c r="AE77" s="394"/>
      <c r="AF77" s="205"/>
      <c r="AG77" s="396"/>
      <c r="AH77" s="478"/>
      <c r="AI77" s="478"/>
      <c r="AJ77" s="478"/>
      <c r="AK77" s="478"/>
      <c r="AL77" s="478"/>
      <c r="AM77" s="479"/>
      <c r="AN77" s="480"/>
      <c r="AO77" s="480"/>
      <c r="AP77" s="485"/>
      <c r="AQ77" s="485"/>
      <c r="AR77" s="205"/>
      <c r="AS77" s="205"/>
      <c r="AT77" s="394"/>
      <c r="AU77" s="394"/>
      <c r="AV77" s="205"/>
      <c r="AW77" s="205"/>
      <c r="AX77" s="394"/>
      <c r="AY77" s="394"/>
      <c r="AZ77" s="205"/>
      <c r="BA77" s="274"/>
      <c r="DU77" s="51"/>
      <c r="DV77" s="61" t="s">
        <v>233</v>
      </c>
      <c r="DW77" s="61" t="s">
        <v>234</v>
      </c>
      <c r="EL77" s="60" t="s">
        <v>224</v>
      </c>
      <c r="EM77" s="102" t="s">
        <v>235</v>
      </c>
      <c r="EN77" s="103"/>
    </row>
    <row r="78" spans="1:144" customFormat="1" ht="11.25" customHeight="1" x14ac:dyDescent="0.15">
      <c r="A78" s="368" t="s">
        <v>236</v>
      </c>
      <c r="B78" s="271"/>
      <c r="C78" s="271"/>
      <c r="D78" s="271"/>
      <c r="E78" s="271"/>
      <c r="F78" s="271"/>
      <c r="G78" s="271"/>
      <c r="H78" s="271"/>
      <c r="I78" s="271"/>
      <c r="J78" s="271"/>
      <c r="K78" s="271"/>
      <c r="L78" s="465"/>
      <c r="M78" s="469">
        <f>branch_count</f>
        <v>0</v>
      </c>
      <c r="N78" s="470"/>
      <c r="O78" s="470"/>
      <c r="P78" s="470"/>
      <c r="Q78" s="470"/>
      <c r="R78" s="470"/>
      <c r="S78" s="470"/>
      <c r="T78" s="473" t="s">
        <v>237</v>
      </c>
      <c r="U78" s="473"/>
      <c r="V78" s="473"/>
      <c r="W78" s="474"/>
      <c r="X78" s="475"/>
      <c r="Y78" s="475"/>
      <c r="Z78" s="475"/>
      <c r="AA78" s="475"/>
      <c r="AB78" s="475"/>
      <c r="AC78" s="475"/>
      <c r="AD78" s="475"/>
      <c r="AE78" s="475"/>
      <c r="AF78" s="475"/>
      <c r="AG78" s="475"/>
      <c r="AH78" s="475"/>
      <c r="AI78" s="475"/>
      <c r="AJ78" s="475"/>
      <c r="AK78" s="475"/>
      <c r="AL78" s="475"/>
      <c r="AM78" s="475"/>
      <c r="AN78" s="475"/>
      <c r="AO78" s="475"/>
      <c r="AP78" s="475"/>
      <c r="AQ78" s="475"/>
      <c r="AR78" s="475"/>
      <c r="AS78" s="475"/>
      <c r="AT78" s="475"/>
      <c r="AU78" s="475"/>
      <c r="AV78" s="475"/>
      <c r="AW78" s="475"/>
      <c r="AX78" s="475"/>
      <c r="AY78" s="475"/>
      <c r="AZ78" s="475"/>
      <c r="BA78" s="475"/>
      <c r="DU78" s="51"/>
      <c r="DV78" s="61" t="s">
        <v>238</v>
      </c>
      <c r="DW78" s="61" t="s">
        <v>239</v>
      </c>
      <c r="EL78" s="60" t="s">
        <v>229</v>
      </c>
      <c r="EM78" s="102" t="s">
        <v>240</v>
      </c>
      <c r="EN78" s="103"/>
    </row>
    <row r="79" spans="1:144" ht="11.25" customHeight="1" thickBot="1" x14ac:dyDescent="0.2">
      <c r="A79" s="466"/>
      <c r="B79" s="467"/>
      <c r="C79" s="467"/>
      <c r="D79" s="467"/>
      <c r="E79" s="467"/>
      <c r="F79" s="467"/>
      <c r="G79" s="467"/>
      <c r="H79" s="467"/>
      <c r="I79" s="467"/>
      <c r="J79" s="467"/>
      <c r="K79" s="467"/>
      <c r="L79" s="468"/>
      <c r="M79" s="471"/>
      <c r="N79" s="472"/>
      <c r="O79" s="472"/>
      <c r="P79" s="472"/>
      <c r="Q79" s="472"/>
      <c r="R79" s="472"/>
      <c r="S79" s="472"/>
      <c r="T79" s="242"/>
      <c r="U79" s="242"/>
      <c r="V79" s="242"/>
      <c r="W79" s="243"/>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DU79" s="51"/>
      <c r="DV79" s="61" t="s">
        <v>241</v>
      </c>
      <c r="DW79" s="61" t="s">
        <v>242</v>
      </c>
      <c r="EL79" s="60" t="s">
        <v>233</v>
      </c>
      <c r="EM79" s="102" t="s">
        <v>243</v>
      </c>
      <c r="EN79" s="103"/>
    </row>
    <row r="80" spans="1:144" ht="11.25" customHeight="1" x14ac:dyDescent="0.15">
      <c r="A80" s="475"/>
      <c r="B80" s="475"/>
      <c r="C80" s="475"/>
      <c r="D80" s="475"/>
      <c r="E80" s="475"/>
      <c r="F80" s="475"/>
      <c r="G80" s="475"/>
      <c r="H80" s="475"/>
      <c r="I80" s="475"/>
      <c r="J80" s="475"/>
      <c r="K80" s="475"/>
      <c r="L80" s="475"/>
      <c r="M80" s="475"/>
      <c r="N80" s="475"/>
      <c r="O80" s="475"/>
      <c r="P80" s="475"/>
      <c r="Q80" s="475"/>
      <c r="R80" s="475"/>
      <c r="S80" s="475"/>
      <c r="T80" s="475"/>
      <c r="U80" s="475"/>
      <c r="V80" s="475"/>
      <c r="W80" s="475"/>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DU80" s="51"/>
      <c r="DV80" s="61" t="s">
        <v>244</v>
      </c>
      <c r="DW80" s="61" t="s">
        <v>245</v>
      </c>
      <c r="EL80" s="60" t="s">
        <v>238</v>
      </c>
      <c r="EM80" s="102" t="s">
        <v>246</v>
      </c>
      <c r="EN80" s="103"/>
    </row>
    <row r="81" spans="1:144" ht="11.25" customHeight="1" x14ac:dyDescent="0.15">
      <c r="A81" s="287" t="s">
        <v>247</v>
      </c>
      <c r="B81" s="455"/>
      <c r="C81" s="455"/>
      <c r="D81" s="455"/>
      <c r="E81" s="455"/>
      <c r="F81" s="455"/>
      <c r="G81" s="455"/>
      <c r="H81" s="455"/>
      <c r="I81" s="456"/>
      <c r="J81" s="287" t="s">
        <v>248</v>
      </c>
      <c r="K81" s="462"/>
      <c r="L81" s="464" t="s">
        <v>249</v>
      </c>
      <c r="M81" s="464"/>
      <c r="N81" s="464"/>
      <c r="O81" s="464"/>
      <c r="P81" s="464"/>
      <c r="Q81" s="464"/>
      <c r="R81" s="464"/>
      <c r="S81" s="464"/>
      <c r="T81" s="464"/>
      <c r="U81" s="464"/>
      <c r="V81" s="287" t="s">
        <v>250</v>
      </c>
      <c r="W81" s="462"/>
      <c r="X81" s="464" t="s">
        <v>251</v>
      </c>
      <c r="Y81" s="464"/>
      <c r="Z81" s="464"/>
      <c r="AA81" s="464"/>
      <c r="AB81" s="464"/>
      <c r="AC81" s="464"/>
      <c r="AD81" s="464"/>
      <c r="AE81" s="464"/>
      <c r="AF81" s="464"/>
      <c r="AG81" s="464"/>
      <c r="AH81" s="464" t="s">
        <v>252</v>
      </c>
      <c r="AI81" s="464"/>
      <c r="AJ81" s="464"/>
      <c r="AK81" s="464"/>
      <c r="AL81" s="464"/>
      <c r="AM81" s="464"/>
      <c r="AN81" s="464"/>
      <c r="AO81" s="464"/>
      <c r="AP81" s="464"/>
      <c r="AQ81" s="464"/>
      <c r="AR81" s="464" t="s">
        <v>249</v>
      </c>
      <c r="AS81" s="464"/>
      <c r="AT81" s="464"/>
      <c r="AU81" s="464"/>
      <c r="AV81" s="464"/>
      <c r="AW81" s="464"/>
      <c r="AX81" s="464"/>
      <c r="AY81" s="464"/>
      <c r="AZ81" s="464"/>
      <c r="BA81" s="464"/>
      <c r="DU81" s="51"/>
      <c r="DV81" s="61" t="s">
        <v>253</v>
      </c>
      <c r="DW81" s="61" t="s">
        <v>254</v>
      </c>
      <c r="EL81" s="60" t="s">
        <v>241</v>
      </c>
      <c r="EM81" s="102" t="s">
        <v>255</v>
      </c>
      <c r="EN81" s="103"/>
    </row>
    <row r="82" spans="1:144" ht="21.75" customHeight="1" x14ac:dyDescent="0.15">
      <c r="A82" s="459"/>
      <c r="B82" s="460"/>
      <c r="C82" s="460"/>
      <c r="D82" s="460"/>
      <c r="E82" s="460"/>
      <c r="F82" s="460"/>
      <c r="G82" s="460"/>
      <c r="H82" s="460"/>
      <c r="I82" s="461"/>
      <c r="J82" s="372"/>
      <c r="K82" s="463"/>
      <c r="L82" s="434"/>
      <c r="M82" s="434"/>
      <c r="N82" s="434"/>
      <c r="O82" s="434"/>
      <c r="P82" s="434"/>
      <c r="Q82" s="434"/>
      <c r="R82" s="434"/>
      <c r="S82" s="434"/>
      <c r="T82" s="434"/>
      <c r="U82" s="434"/>
      <c r="V82" s="372"/>
      <c r="W82" s="463"/>
      <c r="X82" s="434"/>
      <c r="Y82" s="434"/>
      <c r="Z82" s="434"/>
      <c r="AA82" s="434"/>
      <c r="AB82" s="434"/>
      <c r="AC82" s="434"/>
      <c r="AD82" s="434"/>
      <c r="AE82" s="434"/>
      <c r="AF82" s="434"/>
      <c r="AG82" s="434"/>
      <c r="AH82" s="434"/>
      <c r="AI82" s="434"/>
      <c r="AJ82" s="434"/>
      <c r="AK82" s="434"/>
      <c r="AL82" s="434"/>
      <c r="AM82" s="434"/>
      <c r="AN82" s="434"/>
      <c r="AO82" s="434"/>
      <c r="AP82" s="434"/>
      <c r="AQ82" s="434"/>
      <c r="AR82" s="434"/>
      <c r="AS82" s="434"/>
      <c r="AT82" s="434"/>
      <c r="AU82" s="434"/>
      <c r="AV82" s="434"/>
      <c r="AW82" s="434"/>
      <c r="AX82" s="434"/>
      <c r="AY82" s="434"/>
      <c r="AZ82" s="434"/>
      <c r="BA82" s="434"/>
      <c r="DU82" s="51"/>
      <c r="DV82" s="61" t="s">
        <v>256</v>
      </c>
      <c r="DW82" s="61" t="s">
        <v>257</v>
      </c>
      <c r="EL82" s="60" t="s">
        <v>244</v>
      </c>
      <c r="EM82" s="102" t="s">
        <v>258</v>
      </c>
      <c r="EN82" s="103"/>
    </row>
    <row r="83" spans="1:144" ht="11.25" customHeight="1" x14ac:dyDescent="0.15">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33"/>
      <c r="BA83" s="233"/>
      <c r="DU83" s="51"/>
      <c r="DV83" s="61" t="s">
        <v>259</v>
      </c>
      <c r="DW83" s="61" t="s">
        <v>260</v>
      </c>
      <c r="EL83" s="60" t="s">
        <v>253</v>
      </c>
      <c r="EM83" s="102" t="s">
        <v>261</v>
      </c>
      <c r="EN83" s="103"/>
    </row>
    <row r="84" spans="1:144" ht="11.25" customHeight="1" x14ac:dyDescent="0.15">
      <c r="A84" s="29" t="s">
        <v>262</v>
      </c>
      <c r="B84" s="15"/>
      <c r="C84" s="15"/>
      <c r="D84" s="15"/>
      <c r="E84" s="15"/>
      <c r="F84" s="453" t="s">
        <v>263</v>
      </c>
      <c r="G84" s="453"/>
      <c r="H84" s="453"/>
      <c r="I84" s="453"/>
      <c r="J84" s="453"/>
      <c r="K84" s="453"/>
      <c r="L84" s="453"/>
      <c r="M84" s="453"/>
      <c r="N84" s="453"/>
      <c r="O84" s="453"/>
      <c r="P84" s="453"/>
      <c r="Q84" s="453"/>
      <c r="R84" s="453"/>
      <c r="S84" s="453"/>
      <c r="T84" s="453"/>
      <c r="U84" s="453"/>
      <c r="V84" s="453"/>
      <c r="W84" s="453"/>
      <c r="X84" s="453"/>
      <c r="Y84" s="453"/>
      <c r="Z84" s="453"/>
      <c r="AA84" s="453"/>
      <c r="AB84" s="453"/>
      <c r="AC84" s="453"/>
      <c r="AD84" s="453"/>
      <c r="AE84" s="453"/>
      <c r="AF84" s="453"/>
      <c r="AG84" s="453"/>
      <c r="AH84" s="453"/>
      <c r="AI84" s="453"/>
      <c r="AJ84" s="453"/>
      <c r="AK84" s="453"/>
      <c r="AL84" s="453"/>
      <c r="AM84" s="453"/>
      <c r="AN84" s="453"/>
      <c r="AO84" s="114"/>
      <c r="AP84" s="454"/>
      <c r="AQ84" s="455"/>
      <c r="AR84" s="455"/>
      <c r="AS84" s="456"/>
      <c r="AT84" s="454"/>
      <c r="AU84" s="455"/>
      <c r="AV84" s="455"/>
      <c r="AW84" s="456"/>
      <c r="AX84" s="454"/>
      <c r="AY84" s="455"/>
      <c r="AZ84" s="455"/>
      <c r="BA84" s="456"/>
      <c r="DU84" s="51"/>
      <c r="DV84" s="61" t="s">
        <v>264</v>
      </c>
      <c r="DW84" s="61" t="s">
        <v>265</v>
      </c>
      <c r="EL84" s="60" t="s">
        <v>256</v>
      </c>
      <c r="EM84" s="102" t="s">
        <v>266</v>
      </c>
      <c r="EN84" s="103"/>
    </row>
    <row r="85" spans="1:144" ht="11.25" customHeight="1" x14ac:dyDescent="0.15">
      <c r="A85" s="115"/>
      <c r="B85" s="115"/>
      <c r="C85" s="115"/>
      <c r="D85" s="115"/>
      <c r="E85" s="115"/>
      <c r="F85" s="453"/>
      <c r="G85" s="453"/>
      <c r="H85" s="453"/>
      <c r="I85" s="453"/>
      <c r="J85" s="453"/>
      <c r="K85" s="453"/>
      <c r="L85" s="453"/>
      <c r="M85" s="453"/>
      <c r="N85" s="453"/>
      <c r="O85" s="453"/>
      <c r="P85" s="453"/>
      <c r="Q85" s="453"/>
      <c r="R85" s="453"/>
      <c r="S85" s="453"/>
      <c r="T85" s="453"/>
      <c r="U85" s="453"/>
      <c r="V85" s="453"/>
      <c r="W85" s="453"/>
      <c r="X85" s="453"/>
      <c r="Y85" s="453"/>
      <c r="Z85" s="453"/>
      <c r="AA85" s="453"/>
      <c r="AB85" s="453"/>
      <c r="AC85" s="453"/>
      <c r="AD85" s="453"/>
      <c r="AE85" s="453"/>
      <c r="AF85" s="453"/>
      <c r="AG85" s="453"/>
      <c r="AH85" s="453"/>
      <c r="AI85" s="453"/>
      <c r="AJ85" s="453"/>
      <c r="AK85" s="453"/>
      <c r="AL85" s="453"/>
      <c r="AM85" s="453"/>
      <c r="AN85" s="453"/>
      <c r="AO85" s="114"/>
      <c r="AP85" s="457"/>
      <c r="AQ85" s="430"/>
      <c r="AR85" s="430"/>
      <c r="AS85" s="458"/>
      <c r="AT85" s="457"/>
      <c r="AU85" s="430"/>
      <c r="AV85" s="430"/>
      <c r="AW85" s="458"/>
      <c r="AX85" s="457"/>
      <c r="AY85" s="430"/>
      <c r="AZ85" s="430"/>
      <c r="BA85" s="458"/>
      <c r="DU85" s="51"/>
      <c r="DV85" s="61" t="s">
        <v>267</v>
      </c>
      <c r="DW85" s="61" t="s">
        <v>268</v>
      </c>
      <c r="EL85" s="60" t="s">
        <v>259</v>
      </c>
      <c r="EM85" s="102" t="s">
        <v>269</v>
      </c>
      <c r="EN85" s="103"/>
    </row>
    <row r="86" spans="1:144" ht="11.25" customHeight="1" x14ac:dyDescent="0.15">
      <c r="A86" s="115"/>
      <c r="B86" s="115"/>
      <c r="C86" s="115"/>
      <c r="D86" s="115"/>
      <c r="E86" s="115"/>
      <c r="F86" s="453"/>
      <c r="G86" s="453"/>
      <c r="H86" s="453"/>
      <c r="I86" s="453"/>
      <c r="J86" s="453"/>
      <c r="K86" s="453"/>
      <c r="L86" s="453"/>
      <c r="M86" s="453"/>
      <c r="N86" s="453"/>
      <c r="O86" s="453"/>
      <c r="P86" s="453"/>
      <c r="Q86" s="453"/>
      <c r="R86" s="453"/>
      <c r="S86" s="453"/>
      <c r="T86" s="453"/>
      <c r="U86" s="453"/>
      <c r="V86" s="453"/>
      <c r="W86" s="453"/>
      <c r="X86" s="453"/>
      <c r="Y86" s="453"/>
      <c r="Z86" s="453"/>
      <c r="AA86" s="453"/>
      <c r="AB86" s="453"/>
      <c r="AC86" s="453"/>
      <c r="AD86" s="453"/>
      <c r="AE86" s="453"/>
      <c r="AF86" s="453"/>
      <c r="AG86" s="453"/>
      <c r="AH86" s="453"/>
      <c r="AI86" s="453"/>
      <c r="AJ86" s="453"/>
      <c r="AK86" s="453"/>
      <c r="AL86" s="453"/>
      <c r="AM86" s="453"/>
      <c r="AN86" s="453"/>
      <c r="AO86" s="114"/>
      <c r="AP86" s="459"/>
      <c r="AQ86" s="460"/>
      <c r="AR86" s="460"/>
      <c r="AS86" s="461"/>
      <c r="AT86" s="459"/>
      <c r="AU86" s="460"/>
      <c r="AV86" s="460"/>
      <c r="AW86" s="461"/>
      <c r="AX86" s="459"/>
      <c r="AY86" s="460"/>
      <c r="AZ86" s="460"/>
      <c r="BA86" s="461"/>
      <c r="DU86" s="51"/>
      <c r="DV86" s="61" t="s">
        <v>270</v>
      </c>
      <c r="DW86" s="61" t="s">
        <v>271</v>
      </c>
      <c r="EL86" s="60" t="s">
        <v>264</v>
      </c>
      <c r="EM86" s="102" t="s">
        <v>272</v>
      </c>
      <c r="EN86" s="103"/>
    </row>
    <row r="87" spans="1:144" x14ac:dyDescent="0.15">
      <c r="DU87" s="51"/>
      <c r="DV87" s="51"/>
      <c r="DW87" s="61" t="s">
        <v>273</v>
      </c>
      <c r="EL87" s="60" t="s">
        <v>267</v>
      </c>
      <c r="EM87" s="102" t="s">
        <v>274</v>
      </c>
      <c r="EN87" s="103"/>
    </row>
    <row r="88" spans="1:144" x14ac:dyDescent="0.15">
      <c r="EL88" s="60" t="s">
        <v>270</v>
      </c>
      <c r="EM88" s="102" t="s">
        <v>275</v>
      </c>
      <c r="EN88" s="103"/>
    </row>
  </sheetData>
  <dataConsolidate link="1"/>
  <mergeCells count="238">
    <mergeCell ref="A78:L79"/>
    <mergeCell ref="M78:S79"/>
    <mergeCell ref="T78:W79"/>
    <mergeCell ref="X78:BA80"/>
    <mergeCell ref="A80:W80"/>
    <mergeCell ref="G76:L77"/>
    <mergeCell ref="M76:M77"/>
    <mergeCell ref="N76:T77"/>
    <mergeCell ref="U76:U77"/>
    <mergeCell ref="V76:W77"/>
    <mergeCell ref="X76:AE77"/>
    <mergeCell ref="AF76:AG77"/>
    <mergeCell ref="AH76:AL77"/>
    <mergeCell ref="AM76:AO77"/>
    <mergeCell ref="A68:F77"/>
    <mergeCell ref="G73:L75"/>
    <mergeCell ref="M73:N73"/>
    <mergeCell ref="W73:BA73"/>
    <mergeCell ref="M74:BA75"/>
    <mergeCell ref="AP76:AQ77"/>
    <mergeCell ref="AR76:AS77"/>
    <mergeCell ref="AZ76:BA77"/>
    <mergeCell ref="O73:V73"/>
    <mergeCell ref="AV76:AW77"/>
    <mergeCell ref="F84:AN86"/>
    <mergeCell ref="AP84:AS86"/>
    <mergeCell ref="AT84:AW86"/>
    <mergeCell ref="AX84:BA86"/>
    <mergeCell ref="A81:I82"/>
    <mergeCell ref="J81:K82"/>
    <mergeCell ref="L81:U81"/>
    <mergeCell ref="V81:W82"/>
    <mergeCell ref="X81:AG81"/>
    <mergeCell ref="AH81:AQ81"/>
    <mergeCell ref="AR81:BA81"/>
    <mergeCell ref="L82:U82"/>
    <mergeCell ref="X82:AG82"/>
    <mergeCell ref="AH82:AQ82"/>
    <mergeCell ref="AR82:BA82"/>
    <mergeCell ref="A83:BA83"/>
    <mergeCell ref="AX60:AX64"/>
    <mergeCell ref="AY60:BA64"/>
    <mergeCell ref="G62:L64"/>
    <mergeCell ref="M62:AC64"/>
    <mergeCell ref="AD63:AF64"/>
    <mergeCell ref="AT68:AU70"/>
    <mergeCell ref="AV68:AW70"/>
    <mergeCell ref="AX68:AX72"/>
    <mergeCell ref="AY68:BA72"/>
    <mergeCell ref="G70:L72"/>
    <mergeCell ref="M70:AC72"/>
    <mergeCell ref="AD71:AF72"/>
    <mergeCell ref="AP60:AQ62"/>
    <mergeCell ref="AR60:AS62"/>
    <mergeCell ref="G65:L67"/>
    <mergeCell ref="M65:N65"/>
    <mergeCell ref="W65:BA65"/>
    <mergeCell ref="M66:BA67"/>
    <mergeCell ref="O65:V65"/>
    <mergeCell ref="AG71:AW72"/>
    <mergeCell ref="AX76:AY77"/>
    <mergeCell ref="G68:L69"/>
    <mergeCell ref="M68:AC69"/>
    <mergeCell ref="AD68:AE70"/>
    <mergeCell ref="AF68:AI70"/>
    <mergeCell ref="AJ68:AM70"/>
    <mergeCell ref="AN68:AO70"/>
    <mergeCell ref="AP68:AQ70"/>
    <mergeCell ref="AR68:AS70"/>
    <mergeCell ref="AT76:AU77"/>
    <mergeCell ref="W58:AB59"/>
    <mergeCell ref="AC58:AF59"/>
    <mergeCell ref="AG58:AH59"/>
    <mergeCell ref="AI58:AI59"/>
    <mergeCell ref="AJ58:AU59"/>
    <mergeCell ref="AG63:AW64"/>
    <mergeCell ref="A54:F59"/>
    <mergeCell ref="G54:L57"/>
    <mergeCell ref="U54:AD55"/>
    <mergeCell ref="AE54:AH55"/>
    <mergeCell ref="AI54:AK55"/>
    <mergeCell ref="AL54:AM55"/>
    <mergeCell ref="AN54:AR55"/>
    <mergeCell ref="A60:F67"/>
    <mergeCell ref="G60:L61"/>
    <mergeCell ref="M60:AC61"/>
    <mergeCell ref="AD60:AE62"/>
    <mergeCell ref="AF60:AI62"/>
    <mergeCell ref="AJ60:AM62"/>
    <mergeCell ref="AN60:AO62"/>
    <mergeCell ref="M54:T57"/>
    <mergeCell ref="AN56:AR57"/>
    <mergeCell ref="AT60:AU62"/>
    <mergeCell ref="AV60:AW62"/>
    <mergeCell ref="AS56:AT57"/>
    <mergeCell ref="AU56:AY57"/>
    <mergeCell ref="AZ56:BA57"/>
    <mergeCell ref="BA58:BA59"/>
    <mergeCell ref="G50:L50"/>
    <mergeCell ref="M50:AH50"/>
    <mergeCell ref="AJ50:AZ50"/>
    <mergeCell ref="G51:L53"/>
    <mergeCell ref="M51:N51"/>
    <mergeCell ref="W51:BA51"/>
    <mergeCell ref="M52:BA53"/>
    <mergeCell ref="AS54:AT55"/>
    <mergeCell ref="AU54:AY55"/>
    <mergeCell ref="AV58:AX59"/>
    <mergeCell ref="AY58:AZ59"/>
    <mergeCell ref="AZ54:BA55"/>
    <mergeCell ref="U56:AD57"/>
    <mergeCell ref="AE56:AH57"/>
    <mergeCell ref="AI56:AK57"/>
    <mergeCell ref="AL56:AM57"/>
    <mergeCell ref="O51:V51"/>
    <mergeCell ref="G58:L59"/>
    <mergeCell ref="M58:S59"/>
    <mergeCell ref="T58:V59"/>
    <mergeCell ref="A43:F44"/>
    <mergeCell ref="G43:L43"/>
    <mergeCell ref="M43:AK43"/>
    <mergeCell ref="AL43:BA43"/>
    <mergeCell ref="G44:L44"/>
    <mergeCell ref="M44:AK44"/>
    <mergeCell ref="AL44:BA44"/>
    <mergeCell ref="A45:F53"/>
    <mergeCell ref="G45:L46"/>
    <mergeCell ref="M45:AC46"/>
    <mergeCell ref="AD45:AE47"/>
    <mergeCell ref="AF45:AI47"/>
    <mergeCell ref="AJ45:AM47"/>
    <mergeCell ref="AN45:AO47"/>
    <mergeCell ref="AP45:AQ47"/>
    <mergeCell ref="AR45:AS47"/>
    <mergeCell ref="AT45:AU47"/>
    <mergeCell ref="AV45:AW47"/>
    <mergeCell ref="AX45:AX49"/>
    <mergeCell ref="AY45:BA49"/>
    <mergeCell ref="G47:L49"/>
    <mergeCell ref="M47:AC49"/>
    <mergeCell ref="AD48:AF49"/>
    <mergeCell ref="AG48:AW49"/>
    <mergeCell ref="A33:F42"/>
    <mergeCell ref="G33:L34"/>
    <mergeCell ref="M33:BA34"/>
    <mergeCell ref="G35:L37"/>
    <mergeCell ref="M35:BA37"/>
    <mergeCell ref="G38:L40"/>
    <mergeCell ref="M38:N38"/>
    <mergeCell ref="W38:BA38"/>
    <mergeCell ref="M39:BA40"/>
    <mergeCell ref="G41:L42"/>
    <mergeCell ref="AE41:AJ42"/>
    <mergeCell ref="O38:V38"/>
    <mergeCell ref="M41:AD42"/>
    <mergeCell ref="AK41:BA42"/>
    <mergeCell ref="AX29:AY30"/>
    <mergeCell ref="AZ29:BA30"/>
    <mergeCell ref="AL31:AM32"/>
    <mergeCell ref="AN31:AO32"/>
    <mergeCell ref="AP31:AQ32"/>
    <mergeCell ref="AR31:AS32"/>
    <mergeCell ref="AT31:AU32"/>
    <mergeCell ref="AV31:AW32"/>
    <mergeCell ref="AX31:AY32"/>
    <mergeCell ref="AZ31:BA32"/>
    <mergeCell ref="A27:F32"/>
    <mergeCell ref="G27:L28"/>
    <mergeCell ref="M27:AG28"/>
    <mergeCell ref="AH27:AH28"/>
    <mergeCell ref="AI27:AL28"/>
    <mergeCell ref="AM27:AM28"/>
    <mergeCell ref="AN27:AO28"/>
    <mergeCell ref="AP27:AY28"/>
    <mergeCell ref="AZ27:BA28"/>
    <mergeCell ref="G29:L32"/>
    <mergeCell ref="M29:Q32"/>
    <mergeCell ref="R29:T32"/>
    <mergeCell ref="U29:V32"/>
    <mergeCell ref="W29:Y32"/>
    <mergeCell ref="Z29:AA32"/>
    <mergeCell ref="AB29:AD32"/>
    <mergeCell ref="AE29:AF32"/>
    <mergeCell ref="AG29:AK32"/>
    <mergeCell ref="AL29:AM30"/>
    <mergeCell ref="AN29:AO30"/>
    <mergeCell ref="AP29:AQ30"/>
    <mergeCell ref="AR29:AS30"/>
    <mergeCell ref="AT29:AU30"/>
    <mergeCell ref="AV29:AW30"/>
    <mergeCell ref="A17:BA17"/>
    <mergeCell ref="A18:BA20"/>
    <mergeCell ref="A21:F22"/>
    <mergeCell ref="G21:P22"/>
    <mergeCell ref="Q21:R24"/>
    <mergeCell ref="S21:BA24"/>
    <mergeCell ref="A23:F24"/>
    <mergeCell ref="G23:P24"/>
    <mergeCell ref="A25:AJ26"/>
    <mergeCell ref="AK25:AM26"/>
    <mergeCell ref="AN25:AO26"/>
    <mergeCell ref="AP25:AQ26"/>
    <mergeCell ref="AR25:AS26"/>
    <mergeCell ref="AT25:AU26"/>
    <mergeCell ref="AV25:AW26"/>
    <mergeCell ref="AX25:AY26"/>
    <mergeCell ref="AZ25:BA26"/>
    <mergeCell ref="A1:F12"/>
    <mergeCell ref="G1:T4"/>
    <mergeCell ref="U1:Z12"/>
    <mergeCell ref="AA1:AM6"/>
    <mergeCell ref="AN1:BA6"/>
    <mergeCell ref="G5:T8"/>
    <mergeCell ref="AA7:AM12"/>
    <mergeCell ref="AN7:BA12"/>
    <mergeCell ref="G9:T12"/>
    <mergeCell ref="A13:H13"/>
    <mergeCell ref="I13:T13"/>
    <mergeCell ref="U13:AF13"/>
    <mergeCell ref="AG13:AW13"/>
    <mergeCell ref="AX13:BA13"/>
    <mergeCell ref="A14:H16"/>
    <mergeCell ref="I14:K16"/>
    <mergeCell ref="L14:M16"/>
    <mergeCell ref="N14:N16"/>
    <mergeCell ref="O14:P16"/>
    <mergeCell ref="Q14:Q16"/>
    <mergeCell ref="R14:S16"/>
    <mergeCell ref="T14:T16"/>
    <mergeCell ref="U14:W16"/>
    <mergeCell ref="X14:Y16"/>
    <mergeCell ref="Z14:Z16"/>
    <mergeCell ref="AA14:AB16"/>
    <mergeCell ref="AC14:AC16"/>
    <mergeCell ref="AD14:AE16"/>
    <mergeCell ref="AF14:AF16"/>
    <mergeCell ref="AG14:AW16"/>
    <mergeCell ref="AX14:BA16"/>
  </mergeCells>
  <phoneticPr fontId="8"/>
  <dataValidations count="3">
    <dataValidation errorStyle="information" allowBlank="1" showInputMessage="1" showErrorMessage="1" sqref="AF68:AI70 N76:T77 M50:AH50 M27:AG28 AF45:AI47 AF60:AI62 AM76:AO77 AE54:AH57" xr:uid="{00000000-0002-0000-0100-000000000000}"/>
    <dataValidation allowBlank="1" showInputMessage="1" showErrorMessage="1" sqref="A14:H16 AG14:BA16 AP25:AQ28 AT25:AU28 AX25:AY28 AI27:AL28 AR27:AS28 AV27:AW28 M33 M35:BA37 M39:BA40 M43 M45:AC49 AJ50:AZ50 M52:BA53 M60:AC64 M66:BA67 M68:AC72 M74:BA75 M78:S79" xr:uid="{00000000-0002-0000-0100-000002000000}"/>
    <dataValidation type="list" errorStyle="information" allowBlank="1" showInputMessage="1" showErrorMessage="1" sqref="M29:Q32 AN29:AO30" xr:uid="{00000000-0002-0000-0100-000005000000}">
      <formula1>"平成,令和"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EO89"/>
  <sheetViews>
    <sheetView workbookViewId="0">
      <selection sqref="A1:BA2"/>
    </sheetView>
  </sheetViews>
  <sheetFormatPr defaultColWidth="1.875" defaultRowHeight="11.25" customHeight="1" x14ac:dyDescent="0.15"/>
  <cols>
    <col min="1" max="1" width="1.875" style="50" customWidth="1"/>
    <col min="2" max="16384" width="1.875" style="50"/>
  </cols>
  <sheetData>
    <row r="1" spans="1:131" s="47" customFormat="1" ht="12" customHeight="1" x14ac:dyDescent="0.15">
      <c r="A1" s="240" t="s">
        <v>538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row>
    <row r="2" spans="1:131" s="47" customFormat="1" ht="12" customHeight="1" x14ac:dyDescent="0.15">
      <c r="A2" s="785"/>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EA2" s="51"/>
    </row>
    <row r="3" spans="1:131" s="2" customFormat="1" ht="12" customHeight="1" x14ac:dyDescent="0.15">
      <c r="A3" s="240" t="s">
        <v>539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EA3" s="51"/>
    </row>
    <row r="4" spans="1:131" s="2" customFormat="1" ht="12" customHeight="1" x14ac:dyDescent="0.15">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EA4" s="51"/>
    </row>
    <row r="5" spans="1:131" s="2" customFormat="1" ht="12" customHeight="1" x14ac:dyDescent="0.15">
      <c r="A5" s="846" t="s">
        <v>540</v>
      </c>
      <c r="B5" s="846"/>
      <c r="C5" s="846"/>
      <c r="D5" s="846"/>
      <c r="E5" s="846"/>
      <c r="F5" s="846"/>
      <c r="G5" s="846"/>
      <c r="H5" s="846"/>
      <c r="I5" s="846"/>
      <c r="J5" s="846"/>
      <c r="K5" s="846"/>
      <c r="L5" s="846"/>
      <c r="M5" s="846"/>
      <c r="N5" s="846"/>
      <c r="O5" s="846"/>
      <c r="P5" s="846"/>
      <c r="Q5" s="846"/>
      <c r="R5" s="846"/>
      <c r="S5" s="846"/>
      <c r="T5" s="846"/>
      <c r="U5" s="846"/>
      <c r="V5" s="846"/>
      <c r="W5" s="846"/>
      <c r="X5" s="846"/>
      <c r="Y5" s="846"/>
      <c r="Z5" s="846"/>
      <c r="AA5" s="846"/>
      <c r="AB5" s="846"/>
      <c r="AC5" s="846"/>
      <c r="AD5" s="846"/>
      <c r="AE5" s="846"/>
      <c r="AF5" s="846"/>
      <c r="AG5" s="846"/>
      <c r="AH5" s="846"/>
      <c r="AI5" s="846"/>
      <c r="AJ5" s="846"/>
      <c r="AK5" s="846"/>
      <c r="AL5" s="846"/>
      <c r="AM5" s="846"/>
      <c r="AN5" s="846"/>
      <c r="AO5" s="846"/>
      <c r="AP5" s="846"/>
      <c r="AQ5" s="846"/>
      <c r="AR5" s="846"/>
      <c r="AS5" s="846"/>
      <c r="AT5" s="846"/>
      <c r="AU5" s="846"/>
      <c r="AV5" s="846"/>
      <c r="AW5" s="846"/>
      <c r="AX5" s="846"/>
      <c r="AY5" s="846"/>
      <c r="AZ5" s="846"/>
      <c r="BA5" s="846"/>
      <c r="EA5" s="51"/>
    </row>
    <row r="6" spans="1:131" s="2" customFormat="1" ht="12" customHeight="1" x14ac:dyDescent="0.15">
      <c r="A6" s="846"/>
      <c r="B6" s="846"/>
      <c r="C6" s="846"/>
      <c r="D6" s="846"/>
      <c r="E6" s="846"/>
      <c r="F6" s="846"/>
      <c r="G6" s="846"/>
      <c r="H6" s="846"/>
      <c r="I6" s="846"/>
      <c r="J6" s="846"/>
      <c r="K6" s="846"/>
      <c r="L6" s="846"/>
      <c r="M6" s="846"/>
      <c r="N6" s="846"/>
      <c r="O6" s="846"/>
      <c r="P6" s="846"/>
      <c r="Q6" s="846"/>
      <c r="R6" s="846"/>
      <c r="S6" s="846"/>
      <c r="T6" s="846"/>
      <c r="U6" s="846"/>
      <c r="V6" s="846"/>
      <c r="W6" s="846"/>
      <c r="X6" s="846"/>
      <c r="Y6" s="846"/>
      <c r="Z6" s="846"/>
      <c r="AA6" s="846"/>
      <c r="AB6" s="846"/>
      <c r="AC6" s="846"/>
      <c r="AD6" s="846"/>
      <c r="AE6" s="846"/>
      <c r="AF6" s="846"/>
      <c r="AG6" s="846"/>
      <c r="AH6" s="846"/>
      <c r="AI6" s="846"/>
      <c r="AJ6" s="846"/>
      <c r="AK6" s="846"/>
      <c r="AL6" s="846"/>
      <c r="AM6" s="846"/>
      <c r="AN6" s="846"/>
      <c r="AO6" s="846"/>
      <c r="AP6" s="846"/>
      <c r="AQ6" s="846"/>
      <c r="AR6" s="846"/>
      <c r="AS6" s="846"/>
      <c r="AT6" s="846"/>
      <c r="AU6" s="846"/>
      <c r="AV6" s="846"/>
      <c r="AW6" s="846"/>
      <c r="AX6" s="846"/>
      <c r="AY6" s="846"/>
      <c r="AZ6" s="846"/>
      <c r="BA6" s="846"/>
      <c r="EA6" s="51"/>
    </row>
    <row r="7" spans="1:131" s="2" customFormat="1" ht="12" customHeight="1" x14ac:dyDescent="0.15">
      <c r="A7" s="846"/>
      <c r="B7" s="846"/>
      <c r="C7" s="846"/>
      <c r="D7" s="846"/>
      <c r="E7" s="846"/>
      <c r="F7" s="846"/>
      <c r="G7" s="846"/>
      <c r="H7" s="846"/>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c r="AK7" s="846"/>
      <c r="AL7" s="846"/>
      <c r="AM7" s="846"/>
      <c r="AN7" s="846"/>
      <c r="AO7" s="846"/>
      <c r="AP7" s="846"/>
      <c r="AQ7" s="846"/>
      <c r="AR7" s="846"/>
      <c r="AS7" s="846"/>
      <c r="AT7" s="846"/>
      <c r="AU7" s="846"/>
      <c r="AV7" s="846"/>
      <c r="AW7" s="846"/>
      <c r="AX7" s="846"/>
      <c r="AY7" s="846"/>
      <c r="AZ7" s="846"/>
      <c r="BA7" s="846"/>
      <c r="EA7" s="51"/>
    </row>
    <row r="8" spans="1:131" s="2" customFormat="1" ht="12" customHeight="1" x14ac:dyDescent="0.15">
      <c r="A8" s="846"/>
      <c r="B8" s="846"/>
      <c r="C8" s="846"/>
      <c r="D8" s="846"/>
      <c r="E8" s="846"/>
      <c r="F8" s="846"/>
      <c r="G8" s="846"/>
      <c r="H8" s="846"/>
      <c r="I8" s="846"/>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6"/>
      <c r="AJ8" s="846"/>
      <c r="AK8" s="846"/>
      <c r="AL8" s="846"/>
      <c r="AM8" s="846"/>
      <c r="AN8" s="846"/>
      <c r="AO8" s="846"/>
      <c r="AP8" s="846"/>
      <c r="AQ8" s="846"/>
      <c r="AR8" s="846"/>
      <c r="AS8" s="846"/>
      <c r="AT8" s="846"/>
      <c r="AU8" s="846"/>
      <c r="AV8" s="846"/>
      <c r="AW8" s="846"/>
      <c r="AX8" s="846"/>
      <c r="AY8" s="846"/>
      <c r="AZ8" s="846"/>
      <c r="BA8" s="846"/>
      <c r="EA8" s="51"/>
    </row>
    <row r="9" spans="1:131" s="2" customFormat="1" ht="12" customHeight="1" x14ac:dyDescent="0.15">
      <c r="A9" s="846"/>
      <c r="B9" s="846"/>
      <c r="C9" s="846"/>
      <c r="D9" s="846"/>
      <c r="E9" s="846"/>
      <c r="F9" s="846"/>
      <c r="G9" s="846"/>
      <c r="H9" s="846"/>
      <c r="I9" s="846"/>
      <c r="J9" s="846"/>
      <c r="K9" s="846"/>
      <c r="L9" s="846"/>
      <c r="M9" s="846"/>
      <c r="N9" s="846"/>
      <c r="O9" s="846"/>
      <c r="P9" s="846"/>
      <c r="Q9" s="846"/>
      <c r="R9" s="846"/>
      <c r="S9" s="846"/>
      <c r="T9" s="846"/>
      <c r="U9" s="846"/>
      <c r="V9" s="846"/>
      <c r="W9" s="846"/>
      <c r="X9" s="846"/>
      <c r="Y9" s="846"/>
      <c r="Z9" s="846"/>
      <c r="AA9" s="846"/>
      <c r="AB9" s="846"/>
      <c r="AC9" s="846"/>
      <c r="AD9" s="846"/>
      <c r="AE9" s="846"/>
      <c r="AF9" s="846"/>
      <c r="AG9" s="846"/>
      <c r="AH9" s="846"/>
      <c r="AI9" s="846"/>
      <c r="AJ9" s="846"/>
      <c r="AK9" s="846"/>
      <c r="AL9" s="846"/>
      <c r="AM9" s="846"/>
      <c r="AN9" s="846"/>
      <c r="AO9" s="846"/>
      <c r="AP9" s="846"/>
      <c r="AQ9" s="846"/>
      <c r="AR9" s="846"/>
      <c r="AS9" s="846"/>
      <c r="AT9" s="846"/>
      <c r="AU9" s="846"/>
      <c r="AV9" s="846"/>
      <c r="AW9" s="846"/>
      <c r="AX9" s="846"/>
      <c r="AY9" s="846"/>
      <c r="AZ9" s="846"/>
      <c r="BA9" s="846"/>
      <c r="EA9" s="51"/>
    </row>
    <row r="10" spans="1:131" s="2" customFormat="1" ht="12" customHeight="1" x14ac:dyDescent="0.15">
      <c r="A10" s="846"/>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6"/>
      <c r="AI10" s="846"/>
      <c r="AJ10" s="846"/>
      <c r="AK10" s="846"/>
      <c r="AL10" s="846"/>
      <c r="AM10" s="846"/>
      <c r="AN10" s="846"/>
      <c r="AO10" s="846"/>
      <c r="AP10" s="846"/>
      <c r="AQ10" s="846"/>
      <c r="AR10" s="846"/>
      <c r="AS10" s="846"/>
      <c r="AT10" s="846"/>
      <c r="AU10" s="846"/>
      <c r="AV10" s="846"/>
      <c r="AW10" s="846"/>
      <c r="AX10" s="846"/>
      <c r="AY10" s="846"/>
      <c r="AZ10" s="846"/>
      <c r="BA10" s="846"/>
      <c r="EA10" s="51"/>
    </row>
    <row r="11" spans="1:131" s="2" customFormat="1" ht="12" customHeight="1" x14ac:dyDescent="0.15">
      <c r="A11" s="846"/>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6"/>
      <c r="Z11" s="846"/>
      <c r="AA11" s="846"/>
      <c r="AB11" s="846"/>
      <c r="AC11" s="846"/>
      <c r="AD11" s="846"/>
      <c r="AE11" s="846"/>
      <c r="AF11" s="846"/>
      <c r="AG11" s="846"/>
      <c r="AH11" s="846"/>
      <c r="AI11" s="846"/>
      <c r="AJ11" s="846"/>
      <c r="AK11" s="846"/>
      <c r="AL11" s="846"/>
      <c r="AM11" s="846"/>
      <c r="AN11" s="846"/>
      <c r="AO11" s="846"/>
      <c r="AP11" s="846"/>
      <c r="AQ11" s="846"/>
      <c r="AR11" s="846"/>
      <c r="AS11" s="846"/>
      <c r="AT11" s="846"/>
      <c r="AU11" s="846"/>
      <c r="AV11" s="846"/>
      <c r="AW11" s="846"/>
      <c r="AX11" s="846"/>
      <c r="AY11" s="846"/>
      <c r="AZ11" s="846"/>
      <c r="BA11" s="846"/>
      <c r="EA11" s="51"/>
    </row>
    <row r="12" spans="1:131" s="2" customFormat="1" ht="12" customHeight="1" x14ac:dyDescent="0.15">
      <c r="A12" s="846"/>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6"/>
      <c r="AG12" s="846"/>
      <c r="AH12" s="846"/>
      <c r="AI12" s="846"/>
      <c r="AJ12" s="846"/>
      <c r="AK12" s="846"/>
      <c r="AL12" s="846"/>
      <c r="AM12" s="846"/>
      <c r="AN12" s="846"/>
      <c r="AO12" s="846"/>
      <c r="AP12" s="846"/>
      <c r="AQ12" s="846"/>
      <c r="AR12" s="846"/>
      <c r="AS12" s="846"/>
      <c r="AT12" s="846"/>
      <c r="AU12" s="846"/>
      <c r="AV12" s="846"/>
      <c r="AW12" s="846"/>
      <c r="AX12" s="846"/>
      <c r="AY12" s="846"/>
      <c r="AZ12" s="846"/>
      <c r="BA12" s="846"/>
      <c r="EA12" s="51"/>
    </row>
    <row r="13" spans="1:131" s="47" customFormat="1" ht="12" customHeight="1" x14ac:dyDescent="0.15">
      <c r="A13" s="846"/>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6"/>
      <c r="Z13" s="846"/>
      <c r="AA13" s="846"/>
      <c r="AB13" s="846"/>
      <c r="AC13" s="846"/>
      <c r="AD13" s="846"/>
      <c r="AE13" s="846"/>
      <c r="AF13" s="846"/>
      <c r="AG13" s="846"/>
      <c r="AH13" s="846"/>
      <c r="AI13" s="846"/>
      <c r="AJ13" s="846"/>
      <c r="AK13" s="846"/>
      <c r="AL13" s="846"/>
      <c r="AM13" s="846"/>
      <c r="AN13" s="846"/>
      <c r="AO13" s="846"/>
      <c r="AP13" s="846"/>
      <c r="AQ13" s="846"/>
      <c r="AR13" s="846"/>
      <c r="AS13" s="846"/>
      <c r="AT13" s="846"/>
      <c r="AU13" s="846"/>
      <c r="AV13" s="846"/>
      <c r="AW13" s="846"/>
      <c r="AX13" s="846"/>
      <c r="AY13" s="846"/>
      <c r="AZ13" s="846"/>
      <c r="BA13" s="846"/>
      <c r="EA13" s="51"/>
    </row>
    <row r="14" spans="1:131" s="47" customFormat="1" ht="12" customHeight="1" x14ac:dyDescent="0.15">
      <c r="A14" s="846"/>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6"/>
      <c r="AN14" s="846"/>
      <c r="AO14" s="846"/>
      <c r="AP14" s="846"/>
      <c r="AQ14" s="846"/>
      <c r="AR14" s="846"/>
      <c r="AS14" s="846"/>
      <c r="AT14" s="846"/>
      <c r="AU14" s="846"/>
      <c r="AV14" s="846"/>
      <c r="AW14" s="846"/>
      <c r="AX14" s="846"/>
      <c r="AY14" s="846"/>
      <c r="AZ14" s="846"/>
      <c r="BA14" s="846"/>
      <c r="EA14" s="51"/>
    </row>
    <row r="15" spans="1:131" s="47" customFormat="1" ht="12" customHeight="1" x14ac:dyDescent="0.15">
      <c r="A15" s="846"/>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c r="AI15" s="846"/>
      <c r="AJ15" s="846"/>
      <c r="AK15" s="846"/>
      <c r="AL15" s="846"/>
      <c r="AM15" s="846"/>
      <c r="AN15" s="846"/>
      <c r="AO15" s="846"/>
      <c r="AP15" s="846"/>
      <c r="AQ15" s="846"/>
      <c r="AR15" s="846"/>
      <c r="AS15" s="846"/>
      <c r="AT15" s="846"/>
      <c r="AU15" s="846"/>
      <c r="AV15" s="846"/>
      <c r="AW15" s="846"/>
      <c r="AX15" s="846"/>
      <c r="AY15" s="846"/>
      <c r="AZ15" s="846"/>
      <c r="BA15" s="846"/>
      <c r="EA15" s="51"/>
    </row>
    <row r="16" spans="1:131" s="47" customFormat="1" ht="12" customHeight="1" x14ac:dyDescent="0.15">
      <c r="A16" s="846"/>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6"/>
      <c r="Z16" s="846"/>
      <c r="AA16" s="846"/>
      <c r="AB16" s="846"/>
      <c r="AC16" s="846"/>
      <c r="AD16" s="846"/>
      <c r="AE16" s="846"/>
      <c r="AF16" s="846"/>
      <c r="AG16" s="846"/>
      <c r="AH16" s="846"/>
      <c r="AI16" s="846"/>
      <c r="AJ16" s="846"/>
      <c r="AK16" s="846"/>
      <c r="AL16" s="846"/>
      <c r="AM16" s="846"/>
      <c r="AN16" s="846"/>
      <c r="AO16" s="846"/>
      <c r="AP16" s="846"/>
      <c r="AQ16" s="846"/>
      <c r="AR16" s="846"/>
      <c r="AS16" s="846"/>
      <c r="AT16" s="846"/>
      <c r="AU16" s="846"/>
      <c r="AV16" s="846"/>
      <c r="AW16" s="846"/>
      <c r="AX16" s="846"/>
      <c r="AY16" s="846"/>
      <c r="AZ16" s="846"/>
      <c r="BA16" s="846"/>
      <c r="EA16" s="51"/>
    </row>
    <row r="17" spans="1:145" s="47" customFormat="1" ht="12" customHeight="1" x14ac:dyDescent="0.15">
      <c r="A17" s="847" t="s">
        <v>541</v>
      </c>
      <c r="B17" s="847"/>
      <c r="C17" s="847"/>
      <c r="D17" s="847"/>
      <c r="E17" s="847"/>
      <c r="F17" s="847"/>
      <c r="G17" s="847"/>
      <c r="H17" s="847"/>
      <c r="I17" s="476"/>
      <c r="J17" s="847" t="s">
        <v>542</v>
      </c>
      <c r="K17" s="847"/>
      <c r="L17" s="847"/>
      <c r="M17" s="847"/>
      <c r="N17" s="847"/>
      <c r="O17" s="847"/>
      <c r="P17" s="847"/>
      <c r="Q17" s="847"/>
      <c r="R17" s="847"/>
      <c r="S17" s="847"/>
      <c r="T17" s="847"/>
      <c r="U17" s="847"/>
      <c r="V17" s="237"/>
      <c r="W17" s="237" t="s">
        <v>543</v>
      </c>
      <c r="X17" s="237"/>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EA17" s="51"/>
    </row>
    <row r="18" spans="1:145" s="47" customFormat="1" ht="12" customHeight="1" x14ac:dyDescent="0.15">
      <c r="A18" s="847"/>
      <c r="B18" s="847"/>
      <c r="C18" s="847"/>
      <c r="D18" s="847"/>
      <c r="E18" s="847"/>
      <c r="F18" s="847"/>
      <c r="G18" s="847"/>
      <c r="H18" s="847"/>
      <c r="I18" s="476"/>
      <c r="J18" s="847"/>
      <c r="K18" s="847"/>
      <c r="L18" s="847"/>
      <c r="M18" s="847"/>
      <c r="N18" s="847"/>
      <c r="O18" s="847"/>
      <c r="P18" s="847"/>
      <c r="Q18" s="847"/>
      <c r="R18" s="847"/>
      <c r="S18" s="847"/>
      <c r="T18" s="847"/>
      <c r="U18" s="847"/>
      <c r="V18" s="237"/>
      <c r="W18" s="237"/>
      <c r="X18" s="237"/>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EA18" s="51"/>
    </row>
    <row r="19" spans="1:145" s="47" customFormat="1" ht="12" customHeight="1" x14ac:dyDescent="0.15">
      <c r="A19" s="847" t="s">
        <v>541</v>
      </c>
      <c r="B19" s="847"/>
      <c r="C19" s="847"/>
      <c r="D19" s="847"/>
      <c r="E19" s="847"/>
      <c r="F19" s="847"/>
      <c r="G19" s="847"/>
      <c r="H19" s="847"/>
      <c r="I19" s="476"/>
      <c r="J19" s="847" t="s">
        <v>544</v>
      </c>
      <c r="K19" s="847"/>
      <c r="L19" s="847"/>
      <c r="M19" s="847"/>
      <c r="N19" s="847"/>
      <c r="O19" s="847"/>
      <c r="P19" s="847"/>
      <c r="Q19" s="847"/>
      <c r="R19" s="847"/>
      <c r="S19" s="847"/>
      <c r="T19" s="847"/>
      <c r="U19" s="847"/>
      <c r="V19" s="237"/>
      <c r="W19" s="237"/>
      <c r="X19" s="237"/>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EA19" s="51"/>
    </row>
    <row r="20" spans="1:145" s="47" customFormat="1" ht="12" customHeight="1" x14ac:dyDescent="0.15">
      <c r="A20" s="847"/>
      <c r="B20" s="847"/>
      <c r="C20" s="847"/>
      <c r="D20" s="847"/>
      <c r="E20" s="847"/>
      <c r="F20" s="847"/>
      <c r="G20" s="847"/>
      <c r="H20" s="847"/>
      <c r="I20" s="476"/>
      <c r="J20" s="847"/>
      <c r="K20" s="847"/>
      <c r="L20" s="847"/>
      <c r="M20" s="847"/>
      <c r="N20" s="847"/>
      <c r="O20" s="847"/>
      <c r="P20" s="847"/>
      <c r="Q20" s="847"/>
      <c r="R20" s="847"/>
      <c r="S20" s="847"/>
      <c r="T20" s="847"/>
      <c r="U20" s="847"/>
      <c r="V20" s="237"/>
      <c r="W20" s="237"/>
      <c r="X20" s="237"/>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EA20" s="51"/>
    </row>
    <row r="21" spans="1:145" s="47" customFormat="1" ht="12" customHeight="1" x14ac:dyDescent="0.15">
      <c r="A21" s="848"/>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848"/>
      <c r="AJ21" s="848"/>
      <c r="AK21" s="848"/>
      <c r="AL21" s="848"/>
      <c r="AM21" s="848"/>
      <c r="AN21" s="848"/>
      <c r="AO21" s="848"/>
      <c r="AP21" s="848"/>
      <c r="AQ21" s="848"/>
      <c r="AR21" s="848"/>
      <c r="AS21" s="848"/>
      <c r="AT21" s="848"/>
      <c r="AU21" s="848"/>
      <c r="AV21" s="848"/>
      <c r="AW21" s="848"/>
      <c r="AX21" s="848"/>
      <c r="AY21" s="848"/>
      <c r="AZ21" s="848"/>
      <c r="BA21" s="848"/>
      <c r="EA21" s="51"/>
    </row>
    <row r="22" spans="1:145" s="47" customFormat="1" ht="12" customHeight="1" x14ac:dyDescent="0.15">
      <c r="A22" s="848"/>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8"/>
      <c r="AI22" s="848"/>
      <c r="AJ22" s="848"/>
      <c r="AK22" s="848"/>
      <c r="AL22" s="848"/>
      <c r="AM22" s="848"/>
      <c r="AN22" s="848"/>
      <c r="AO22" s="848"/>
      <c r="AP22" s="848"/>
      <c r="AQ22" s="848"/>
      <c r="AR22" s="848"/>
      <c r="AS22" s="848"/>
      <c r="AT22" s="848"/>
      <c r="AU22" s="848"/>
      <c r="AV22" s="848"/>
      <c r="AW22" s="848"/>
      <c r="AX22" s="848"/>
      <c r="AY22" s="848"/>
      <c r="AZ22" s="848"/>
      <c r="BA22" s="848"/>
      <c r="EA22" s="51"/>
    </row>
    <row r="23" spans="1:145" s="47" customFormat="1" ht="12" customHeight="1" x14ac:dyDescent="0.15">
      <c r="A23" s="848"/>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848"/>
      <c r="AJ23" s="848"/>
      <c r="AK23" s="848"/>
      <c r="AL23" s="848"/>
      <c r="AM23" s="848"/>
      <c r="AN23" s="848"/>
      <c r="AO23" s="848"/>
      <c r="AP23" s="848"/>
      <c r="AQ23" s="848"/>
      <c r="AR23" s="848"/>
      <c r="AS23" s="848"/>
      <c r="AT23" s="848"/>
      <c r="AU23" s="848"/>
      <c r="AV23" s="848"/>
      <c r="AW23" s="848"/>
      <c r="AX23" s="848"/>
      <c r="AY23" s="848"/>
      <c r="AZ23" s="848"/>
      <c r="BA23" s="848"/>
      <c r="EA23" s="51"/>
    </row>
    <row r="24" spans="1:145" s="47" customFormat="1" ht="12" customHeight="1" thickBot="1" x14ac:dyDescent="0.2">
      <c r="A24" s="848"/>
      <c r="B24" s="848"/>
      <c r="C24" s="848"/>
      <c r="D24" s="848"/>
      <c r="E24" s="848"/>
      <c r="F24" s="848"/>
      <c r="G24" s="848"/>
      <c r="H24" s="848"/>
      <c r="I24" s="848"/>
      <c r="J24" s="848"/>
      <c r="K24" s="848"/>
      <c r="L24" s="848"/>
      <c r="M24" s="848"/>
      <c r="N24" s="848"/>
      <c r="O24" s="848"/>
      <c r="P24" s="848"/>
      <c r="Q24" s="848"/>
      <c r="R24" s="848"/>
      <c r="S24" s="848"/>
      <c r="T24" s="848"/>
      <c r="U24" s="848"/>
      <c r="V24" s="848"/>
      <c r="W24" s="848"/>
      <c r="X24" s="848"/>
      <c r="Y24" s="848"/>
      <c r="Z24" s="848"/>
      <c r="AA24" s="848"/>
      <c r="AB24" s="848"/>
      <c r="AC24" s="848"/>
      <c r="AD24" s="848"/>
      <c r="AE24" s="848"/>
      <c r="AF24" s="848"/>
      <c r="AG24" s="848"/>
      <c r="AH24" s="848"/>
      <c r="AI24" s="848"/>
      <c r="AJ24" s="848"/>
      <c r="AK24" s="848"/>
      <c r="AL24" s="848"/>
      <c r="AM24" s="848"/>
      <c r="AN24" s="848"/>
      <c r="AO24" s="848"/>
      <c r="AP24" s="848"/>
      <c r="AQ24" s="848"/>
      <c r="AR24" s="848"/>
      <c r="AS24" s="848"/>
      <c r="AT24" s="848"/>
      <c r="AU24" s="848"/>
      <c r="AV24" s="848"/>
      <c r="AW24" s="848"/>
      <c r="AX24" s="848"/>
      <c r="AY24" s="848"/>
      <c r="AZ24" s="848"/>
      <c r="BA24" s="848"/>
      <c r="EA24" s="51"/>
    </row>
    <row r="25" spans="1:145" s="47" customFormat="1" ht="12" customHeight="1" x14ac:dyDescent="0.15">
      <c r="A25" s="848"/>
      <c r="B25" s="848"/>
      <c r="C25" s="848"/>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9"/>
      <c r="AI25" s="852" t="s">
        <v>18</v>
      </c>
      <c r="AJ25" s="853"/>
      <c r="AK25" s="854"/>
      <c r="AL25" s="857" t="s">
        <v>19</v>
      </c>
      <c r="AM25" s="853"/>
      <c r="AN25" s="853"/>
      <c r="AO25" s="853"/>
      <c r="AP25" s="858" t="str">
        <f>'01.入会申込書'!AP25:AQ26</f>
        <v/>
      </c>
      <c r="AQ25" s="858"/>
      <c r="AR25" s="853" t="s">
        <v>20</v>
      </c>
      <c r="AS25" s="853"/>
      <c r="AT25" s="858" t="str">
        <f>'01.入会申込書'!AT25:AU26</f>
        <v/>
      </c>
      <c r="AU25" s="858"/>
      <c r="AV25" s="853" t="s">
        <v>21</v>
      </c>
      <c r="AW25" s="853"/>
      <c r="AX25" s="858" t="str">
        <f>'01.入会申込書'!AX25:AY26</f>
        <v/>
      </c>
      <c r="AY25" s="858"/>
      <c r="AZ25" s="853" t="s">
        <v>22</v>
      </c>
      <c r="BA25" s="860"/>
      <c r="EA25" s="51"/>
    </row>
    <row r="26" spans="1:145" s="47" customFormat="1" ht="12" customHeight="1" thickBot="1" x14ac:dyDescent="0.2">
      <c r="A26" s="850"/>
      <c r="B26" s="850"/>
      <c r="C26" s="850"/>
      <c r="D26" s="850"/>
      <c r="E26" s="850"/>
      <c r="F26" s="850"/>
      <c r="G26" s="850"/>
      <c r="H26" s="850"/>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850"/>
      <c r="AH26" s="851"/>
      <c r="AI26" s="247"/>
      <c r="AJ26" s="855"/>
      <c r="AK26" s="856"/>
      <c r="AL26" s="251"/>
      <c r="AM26" s="855"/>
      <c r="AN26" s="855"/>
      <c r="AO26" s="855"/>
      <c r="AP26" s="859"/>
      <c r="AQ26" s="859"/>
      <c r="AR26" s="855"/>
      <c r="AS26" s="855"/>
      <c r="AT26" s="859"/>
      <c r="AU26" s="859"/>
      <c r="AV26" s="855"/>
      <c r="AW26" s="855"/>
      <c r="AX26" s="859"/>
      <c r="AY26" s="859"/>
      <c r="AZ26" s="855"/>
      <c r="BA26" s="861"/>
      <c r="EA26" s="51"/>
    </row>
    <row r="27" spans="1:145" s="47" customFormat="1" ht="12" customHeight="1" x14ac:dyDescent="0.15">
      <c r="A27" s="852" t="s">
        <v>545</v>
      </c>
      <c r="B27" s="853"/>
      <c r="C27" s="853"/>
      <c r="D27" s="853"/>
      <c r="E27" s="878"/>
      <c r="F27" s="878"/>
      <c r="G27" s="879"/>
      <c r="H27" s="879"/>
      <c r="I27" s="879"/>
      <c r="J27" s="879"/>
      <c r="K27" s="879"/>
      <c r="L27" s="880"/>
      <c r="M27" s="885" t="str">
        <f>'01.入会申込書'!M27:AG28</f>
        <v/>
      </c>
      <c r="N27" s="858"/>
      <c r="O27" s="858"/>
      <c r="P27" s="858"/>
      <c r="Q27" s="858"/>
      <c r="R27" s="858"/>
      <c r="S27" s="858"/>
      <c r="T27" s="858"/>
      <c r="U27" s="858"/>
      <c r="V27" s="858"/>
      <c r="W27" s="858"/>
      <c r="X27" s="858"/>
      <c r="Y27" s="858"/>
      <c r="Z27" s="858"/>
      <c r="AA27" s="858"/>
      <c r="AB27" s="858"/>
      <c r="AC27" s="858"/>
      <c r="AD27" s="858"/>
      <c r="AE27" s="858"/>
      <c r="AF27" s="858"/>
      <c r="AG27" s="886"/>
      <c r="AH27" s="891" t="s">
        <v>27</v>
      </c>
      <c r="AI27" s="892" t="str">
        <f>'01.入会申込書'!AI27</f>
        <v/>
      </c>
      <c r="AJ27" s="632"/>
      <c r="AK27" s="632"/>
      <c r="AL27" s="632"/>
      <c r="AM27" s="430" t="s">
        <v>28</v>
      </c>
      <c r="AN27" s="204" t="s">
        <v>29</v>
      </c>
      <c r="AO27" s="848"/>
      <c r="AP27" s="893" t="str">
        <f>'01.入会申込書'!AP27</f>
        <v/>
      </c>
      <c r="AQ27" s="894"/>
      <c r="AR27" s="894"/>
      <c r="AS27" s="894"/>
      <c r="AT27" s="894"/>
      <c r="AU27" s="894"/>
      <c r="AV27" s="894"/>
      <c r="AW27" s="894"/>
      <c r="AX27" s="894"/>
      <c r="AY27" s="894"/>
      <c r="AZ27" s="204" t="s">
        <v>30</v>
      </c>
      <c r="BA27" s="273"/>
      <c r="EA27" s="60" t="s">
        <v>33</v>
      </c>
      <c r="EO27" s="60" t="s">
        <v>24</v>
      </c>
    </row>
    <row r="28" spans="1:145" s="47" customFormat="1" ht="12" customHeight="1" x14ac:dyDescent="0.15">
      <c r="A28" s="865"/>
      <c r="B28" s="204"/>
      <c r="C28" s="204"/>
      <c r="D28" s="204"/>
      <c r="E28" s="848"/>
      <c r="F28" s="848"/>
      <c r="G28" s="881"/>
      <c r="H28" s="881"/>
      <c r="I28" s="881"/>
      <c r="J28" s="881"/>
      <c r="K28" s="881"/>
      <c r="L28" s="882"/>
      <c r="M28" s="887"/>
      <c r="N28" s="632"/>
      <c r="O28" s="632"/>
      <c r="P28" s="632"/>
      <c r="Q28" s="632"/>
      <c r="R28" s="632"/>
      <c r="S28" s="632"/>
      <c r="T28" s="632"/>
      <c r="U28" s="632"/>
      <c r="V28" s="632"/>
      <c r="W28" s="632"/>
      <c r="X28" s="632"/>
      <c r="Y28" s="632"/>
      <c r="Z28" s="632"/>
      <c r="AA28" s="632"/>
      <c r="AB28" s="632"/>
      <c r="AC28" s="632"/>
      <c r="AD28" s="632"/>
      <c r="AE28" s="632"/>
      <c r="AF28" s="632"/>
      <c r="AG28" s="888"/>
      <c r="AH28" s="430"/>
      <c r="AI28" s="632"/>
      <c r="AJ28" s="632"/>
      <c r="AK28" s="632"/>
      <c r="AL28" s="632"/>
      <c r="AM28" s="430"/>
      <c r="AN28" s="848"/>
      <c r="AO28" s="848"/>
      <c r="AP28" s="632"/>
      <c r="AQ28" s="632"/>
      <c r="AR28" s="632"/>
      <c r="AS28" s="632"/>
      <c r="AT28" s="632"/>
      <c r="AU28" s="632"/>
      <c r="AV28" s="632"/>
      <c r="AW28" s="632"/>
      <c r="AX28" s="632"/>
      <c r="AY28" s="632"/>
      <c r="AZ28" s="204"/>
      <c r="BA28" s="273"/>
      <c r="EA28" s="61" t="s">
        <v>546</v>
      </c>
      <c r="EO28" s="60" t="s">
        <v>33</v>
      </c>
    </row>
    <row r="29" spans="1:145" s="47" customFormat="1" ht="12" customHeight="1" x14ac:dyDescent="0.15">
      <c r="A29" s="247"/>
      <c r="B29" s="855"/>
      <c r="C29" s="855"/>
      <c r="D29" s="855"/>
      <c r="E29" s="867"/>
      <c r="F29" s="867"/>
      <c r="G29" s="883"/>
      <c r="H29" s="883"/>
      <c r="I29" s="883"/>
      <c r="J29" s="883"/>
      <c r="K29" s="883"/>
      <c r="L29" s="884"/>
      <c r="M29" s="889"/>
      <c r="N29" s="859"/>
      <c r="O29" s="859"/>
      <c r="P29" s="859"/>
      <c r="Q29" s="859"/>
      <c r="R29" s="859"/>
      <c r="S29" s="859"/>
      <c r="T29" s="859"/>
      <c r="U29" s="859"/>
      <c r="V29" s="859"/>
      <c r="W29" s="859"/>
      <c r="X29" s="859"/>
      <c r="Y29" s="859"/>
      <c r="Z29" s="859"/>
      <c r="AA29" s="859"/>
      <c r="AB29" s="859"/>
      <c r="AC29" s="859"/>
      <c r="AD29" s="859"/>
      <c r="AE29" s="859"/>
      <c r="AF29" s="859"/>
      <c r="AG29" s="890"/>
      <c r="AH29" s="430"/>
      <c r="AI29" s="859"/>
      <c r="AJ29" s="859"/>
      <c r="AK29" s="859"/>
      <c r="AL29" s="859"/>
      <c r="AM29" s="430"/>
      <c r="AN29" s="848"/>
      <c r="AO29" s="848"/>
      <c r="AP29" s="859"/>
      <c r="AQ29" s="859"/>
      <c r="AR29" s="859"/>
      <c r="AS29" s="859"/>
      <c r="AT29" s="859"/>
      <c r="AU29" s="859"/>
      <c r="AV29" s="859"/>
      <c r="AW29" s="859"/>
      <c r="AX29" s="859"/>
      <c r="AY29" s="859"/>
      <c r="AZ29" s="204"/>
      <c r="BA29" s="273"/>
      <c r="EA29" s="61" t="s">
        <v>34</v>
      </c>
      <c r="EO29" s="61" t="s">
        <v>546</v>
      </c>
    </row>
    <row r="30" spans="1:145" s="47" customFormat="1" ht="12" customHeight="1" x14ac:dyDescent="0.15">
      <c r="A30" s="862" t="s">
        <v>62</v>
      </c>
      <c r="B30" s="271"/>
      <c r="C30" s="271"/>
      <c r="D30" s="271"/>
      <c r="E30" s="863"/>
      <c r="F30" s="863"/>
      <c r="G30" s="863"/>
      <c r="H30" s="863"/>
      <c r="I30" s="863"/>
      <c r="J30" s="863"/>
      <c r="K30" s="863"/>
      <c r="L30" s="864"/>
      <c r="M30" s="869" t="str">
        <f>'01.入会申込書'!M35</f>
        <v/>
      </c>
      <c r="N30" s="870"/>
      <c r="O30" s="870"/>
      <c r="P30" s="870"/>
      <c r="Q30" s="870"/>
      <c r="R30" s="870"/>
      <c r="S30" s="870"/>
      <c r="T30" s="870"/>
      <c r="U30" s="870"/>
      <c r="V30" s="870"/>
      <c r="W30" s="870"/>
      <c r="X30" s="870"/>
      <c r="Y30" s="870"/>
      <c r="Z30" s="870"/>
      <c r="AA30" s="870"/>
      <c r="AB30" s="870"/>
      <c r="AC30" s="870"/>
      <c r="AD30" s="870"/>
      <c r="AE30" s="870"/>
      <c r="AF30" s="870"/>
      <c r="AG30" s="870"/>
      <c r="AH30" s="870"/>
      <c r="AI30" s="870"/>
      <c r="AJ30" s="870"/>
      <c r="AK30" s="870"/>
      <c r="AL30" s="870"/>
      <c r="AM30" s="870"/>
      <c r="AN30" s="870"/>
      <c r="AO30" s="870"/>
      <c r="AP30" s="870"/>
      <c r="AQ30" s="870"/>
      <c r="AR30" s="870"/>
      <c r="AS30" s="870"/>
      <c r="AT30" s="870"/>
      <c r="AU30" s="870"/>
      <c r="AV30" s="870"/>
      <c r="AW30" s="870"/>
      <c r="AX30" s="870"/>
      <c r="AY30" s="870"/>
      <c r="AZ30" s="870"/>
      <c r="BA30" s="871"/>
      <c r="EA30" s="61" t="s">
        <v>42</v>
      </c>
      <c r="EO30" s="61" t="s">
        <v>34</v>
      </c>
    </row>
    <row r="31" spans="1:145" s="47" customFormat="1" ht="12" customHeight="1" x14ac:dyDescent="0.15">
      <c r="A31" s="865"/>
      <c r="B31" s="204"/>
      <c r="C31" s="204"/>
      <c r="D31" s="204"/>
      <c r="E31" s="848"/>
      <c r="F31" s="848"/>
      <c r="G31" s="848"/>
      <c r="H31" s="848"/>
      <c r="I31" s="848"/>
      <c r="J31" s="848"/>
      <c r="K31" s="848"/>
      <c r="L31" s="866"/>
      <c r="M31" s="872"/>
      <c r="N31" s="873"/>
      <c r="O31" s="873"/>
      <c r="P31" s="873"/>
      <c r="Q31" s="873"/>
      <c r="R31" s="873"/>
      <c r="S31" s="873"/>
      <c r="T31" s="873"/>
      <c r="U31" s="873"/>
      <c r="V31" s="873"/>
      <c r="W31" s="873"/>
      <c r="X31" s="873"/>
      <c r="Y31" s="873"/>
      <c r="Z31" s="873"/>
      <c r="AA31" s="873"/>
      <c r="AB31" s="873"/>
      <c r="AC31" s="873"/>
      <c r="AD31" s="873"/>
      <c r="AE31" s="873"/>
      <c r="AF31" s="873"/>
      <c r="AG31" s="873"/>
      <c r="AH31" s="873"/>
      <c r="AI31" s="873"/>
      <c r="AJ31" s="873"/>
      <c r="AK31" s="873"/>
      <c r="AL31" s="873"/>
      <c r="AM31" s="873"/>
      <c r="AN31" s="873"/>
      <c r="AO31" s="873"/>
      <c r="AP31" s="873"/>
      <c r="AQ31" s="873"/>
      <c r="AR31" s="873"/>
      <c r="AS31" s="873"/>
      <c r="AT31" s="873"/>
      <c r="AU31" s="873"/>
      <c r="AV31" s="873"/>
      <c r="AW31" s="873"/>
      <c r="AX31" s="873"/>
      <c r="AY31" s="873"/>
      <c r="AZ31" s="873"/>
      <c r="BA31" s="874"/>
      <c r="EA31" s="61" t="s">
        <v>45</v>
      </c>
      <c r="EO31" s="61" t="s">
        <v>42</v>
      </c>
    </row>
    <row r="32" spans="1:145" s="47" customFormat="1" ht="12" customHeight="1" x14ac:dyDescent="0.15">
      <c r="A32" s="247"/>
      <c r="B32" s="855"/>
      <c r="C32" s="855"/>
      <c r="D32" s="855"/>
      <c r="E32" s="867"/>
      <c r="F32" s="867"/>
      <c r="G32" s="867"/>
      <c r="H32" s="867"/>
      <c r="I32" s="867"/>
      <c r="J32" s="867"/>
      <c r="K32" s="867"/>
      <c r="L32" s="868"/>
      <c r="M32" s="875"/>
      <c r="N32" s="876"/>
      <c r="O32" s="876"/>
      <c r="P32" s="876"/>
      <c r="Q32" s="876"/>
      <c r="R32" s="876"/>
      <c r="S32" s="876"/>
      <c r="T32" s="876"/>
      <c r="U32" s="876"/>
      <c r="V32" s="876"/>
      <c r="W32" s="876"/>
      <c r="X32" s="876"/>
      <c r="Y32" s="876"/>
      <c r="Z32" s="876"/>
      <c r="AA32" s="876"/>
      <c r="AB32" s="876"/>
      <c r="AC32" s="876"/>
      <c r="AD32" s="876"/>
      <c r="AE32" s="876"/>
      <c r="AF32" s="876"/>
      <c r="AG32" s="876"/>
      <c r="AH32" s="876"/>
      <c r="AI32" s="876"/>
      <c r="AJ32" s="876"/>
      <c r="AK32" s="876"/>
      <c r="AL32" s="876"/>
      <c r="AM32" s="876"/>
      <c r="AN32" s="876"/>
      <c r="AO32" s="876"/>
      <c r="AP32" s="876"/>
      <c r="AQ32" s="876"/>
      <c r="AR32" s="876"/>
      <c r="AS32" s="876"/>
      <c r="AT32" s="876"/>
      <c r="AU32" s="876"/>
      <c r="AV32" s="876"/>
      <c r="AW32" s="876"/>
      <c r="AX32" s="876"/>
      <c r="AY32" s="876"/>
      <c r="AZ32" s="876"/>
      <c r="BA32" s="877"/>
      <c r="EA32" s="61" t="s">
        <v>49</v>
      </c>
      <c r="EO32" s="61" t="s">
        <v>45</v>
      </c>
    </row>
    <row r="33" spans="1:145" s="47" customFormat="1" ht="12" customHeight="1" x14ac:dyDescent="0.15">
      <c r="A33" s="862" t="s">
        <v>547</v>
      </c>
      <c r="B33" s="271"/>
      <c r="C33" s="271"/>
      <c r="D33" s="271"/>
      <c r="E33" s="863"/>
      <c r="F33" s="863"/>
      <c r="G33" s="934" t="s">
        <v>56</v>
      </c>
      <c r="H33" s="935"/>
      <c r="I33" s="935"/>
      <c r="J33" s="935"/>
      <c r="K33" s="935"/>
      <c r="L33" s="936"/>
      <c r="M33" s="937" t="str">
        <f>IF(TRIM(VLOOKUP("代表者2",daisei,4,FALSE)=""),"",VLOOKUP("代表者2",daisei,4,FALSE))</f>
        <v/>
      </c>
      <c r="N33" s="937"/>
      <c r="O33" s="937"/>
      <c r="P33" s="937"/>
      <c r="Q33" s="937"/>
      <c r="R33" s="937"/>
      <c r="S33" s="937"/>
      <c r="T33" s="937"/>
      <c r="U33" s="937"/>
      <c r="V33" s="937"/>
      <c r="W33" s="937"/>
      <c r="X33" s="937"/>
      <c r="Y33" s="937"/>
      <c r="Z33" s="937"/>
      <c r="AA33" s="937"/>
      <c r="AB33" s="937"/>
      <c r="AC33" s="938"/>
      <c r="AD33" s="939" t="s">
        <v>104</v>
      </c>
      <c r="AE33" s="940"/>
      <c r="AF33" s="943" t="str">
        <f>TEXT(VLOOKUP("代表者2",daisei,8,FALSE),"ggg")</f>
        <v>明治</v>
      </c>
      <c r="AG33" s="944"/>
      <c r="AH33" s="944"/>
      <c r="AI33" s="944"/>
      <c r="AJ33" s="441" t="str">
        <f>IF(ISBLANK(VLOOKUP("代表者2",daisei,8,FALSE)),"",TEXT(VLOOKUP("代表者2",daisei,8,FALSE),"e"))</f>
        <v/>
      </c>
      <c r="AK33" s="441"/>
      <c r="AL33" s="441"/>
      <c r="AM33" s="441"/>
      <c r="AN33" s="271" t="s">
        <v>20</v>
      </c>
      <c r="AO33" s="271"/>
      <c r="AP33" s="441" t="str">
        <f>IF(ISBLANK(VLOOKUP("代表者2",daisei,8,FALSE)),"",MONTH(VLOOKUP("代表者2",daisei,8,FALSE)))</f>
        <v/>
      </c>
      <c r="AQ33" s="441"/>
      <c r="AR33" s="271" t="s">
        <v>21</v>
      </c>
      <c r="AS33" s="863"/>
      <c r="AT33" s="441" t="str">
        <f>IF(ISBLANK(VLOOKUP("代表者2",daisei,8,FALSE)),"",DAY(VLOOKUP("代表者2",daisei,8,FALSE)))</f>
        <v/>
      </c>
      <c r="AU33" s="441"/>
      <c r="AV33" s="271" t="s">
        <v>22</v>
      </c>
      <c r="AW33" s="907"/>
      <c r="AX33" s="930" t="s">
        <v>548</v>
      </c>
      <c r="AY33" s="915" t="str">
        <f>LEFT(VLOOKUP("代表者2",daisei,7,FALSE),1)</f>
        <v/>
      </c>
      <c r="AZ33" s="916"/>
      <c r="BA33" s="917"/>
      <c r="EA33" s="61" t="s">
        <v>52</v>
      </c>
      <c r="EO33" s="61" t="s">
        <v>49</v>
      </c>
    </row>
    <row r="34" spans="1:145" s="47" customFormat="1" ht="12" customHeight="1" x14ac:dyDescent="0.15">
      <c r="A34" s="865"/>
      <c r="B34" s="204"/>
      <c r="C34" s="204"/>
      <c r="D34" s="204"/>
      <c r="E34" s="848"/>
      <c r="F34" s="848"/>
      <c r="G34" s="927"/>
      <c r="H34" s="928"/>
      <c r="I34" s="928"/>
      <c r="J34" s="928"/>
      <c r="K34" s="928"/>
      <c r="L34" s="929"/>
      <c r="M34" s="323"/>
      <c r="N34" s="323"/>
      <c r="O34" s="323"/>
      <c r="P34" s="323"/>
      <c r="Q34" s="323"/>
      <c r="R34" s="323"/>
      <c r="S34" s="323"/>
      <c r="T34" s="323"/>
      <c r="U34" s="323"/>
      <c r="V34" s="323"/>
      <c r="W34" s="323"/>
      <c r="X34" s="323"/>
      <c r="Y34" s="323"/>
      <c r="Z34" s="323"/>
      <c r="AA34" s="323"/>
      <c r="AB34" s="323"/>
      <c r="AC34" s="906"/>
      <c r="AD34" s="941"/>
      <c r="AE34" s="942"/>
      <c r="AF34" s="945"/>
      <c r="AG34" s="946"/>
      <c r="AH34" s="946"/>
      <c r="AI34" s="946"/>
      <c r="AJ34" s="444"/>
      <c r="AK34" s="444"/>
      <c r="AL34" s="444"/>
      <c r="AM34" s="444"/>
      <c r="AN34" s="204"/>
      <c r="AO34" s="204"/>
      <c r="AP34" s="444"/>
      <c r="AQ34" s="444"/>
      <c r="AR34" s="848"/>
      <c r="AS34" s="848"/>
      <c r="AT34" s="444"/>
      <c r="AU34" s="444"/>
      <c r="AV34" s="204"/>
      <c r="AW34" s="286"/>
      <c r="AX34" s="931"/>
      <c r="AY34" s="918"/>
      <c r="AZ34" s="919"/>
      <c r="BA34" s="920"/>
      <c r="EA34" s="61" t="s">
        <v>57</v>
      </c>
      <c r="EO34" s="61" t="s">
        <v>52</v>
      </c>
    </row>
    <row r="35" spans="1:145" s="47" customFormat="1" ht="12" customHeight="1" x14ac:dyDescent="0.15">
      <c r="A35" s="865"/>
      <c r="B35" s="204"/>
      <c r="C35" s="204"/>
      <c r="D35" s="204"/>
      <c r="E35" s="848"/>
      <c r="F35" s="848"/>
      <c r="G35" s="287" t="s">
        <v>114</v>
      </c>
      <c r="H35" s="924"/>
      <c r="I35" s="924"/>
      <c r="J35" s="924"/>
      <c r="K35" s="924"/>
      <c r="L35" s="925"/>
      <c r="M35" s="316" t="str">
        <f>IF(TRIM(VLOOKUP("代表者2",daisei,3,FALSE)=""),"",VLOOKUP("代表者2",daisei,3,FALSE))</f>
        <v/>
      </c>
      <c r="N35" s="317"/>
      <c r="O35" s="317"/>
      <c r="P35" s="317"/>
      <c r="Q35" s="317"/>
      <c r="R35" s="317"/>
      <c r="S35" s="317"/>
      <c r="T35" s="317"/>
      <c r="U35" s="317"/>
      <c r="V35" s="317"/>
      <c r="W35" s="317"/>
      <c r="X35" s="317"/>
      <c r="Y35" s="317"/>
      <c r="Z35" s="317"/>
      <c r="AA35" s="317"/>
      <c r="AB35" s="317"/>
      <c r="AC35" s="904"/>
      <c r="AD35" s="941"/>
      <c r="AE35" s="942"/>
      <c r="AF35" s="947"/>
      <c r="AG35" s="948"/>
      <c r="AH35" s="948"/>
      <c r="AI35" s="948"/>
      <c r="AJ35" s="444"/>
      <c r="AK35" s="444"/>
      <c r="AL35" s="444"/>
      <c r="AM35" s="444"/>
      <c r="AN35" s="204"/>
      <c r="AO35" s="204"/>
      <c r="AP35" s="444"/>
      <c r="AQ35" s="444"/>
      <c r="AR35" s="848"/>
      <c r="AS35" s="848"/>
      <c r="AT35" s="444"/>
      <c r="AU35" s="444"/>
      <c r="AV35" s="205"/>
      <c r="AW35" s="396"/>
      <c r="AX35" s="931"/>
      <c r="AY35" s="918"/>
      <c r="AZ35" s="919"/>
      <c r="BA35" s="920"/>
      <c r="EA35" s="61" t="s">
        <v>60</v>
      </c>
      <c r="EO35" s="61" t="s">
        <v>57</v>
      </c>
    </row>
    <row r="36" spans="1:145" s="47" customFormat="1" ht="12" customHeight="1" x14ac:dyDescent="0.15">
      <c r="A36" s="865"/>
      <c r="B36" s="204"/>
      <c r="C36" s="204"/>
      <c r="D36" s="204"/>
      <c r="E36" s="848"/>
      <c r="F36" s="848"/>
      <c r="G36" s="926"/>
      <c r="H36" s="881"/>
      <c r="I36" s="881"/>
      <c r="J36" s="881"/>
      <c r="K36" s="881"/>
      <c r="L36" s="882"/>
      <c r="M36" s="895"/>
      <c r="N36" s="320"/>
      <c r="O36" s="320"/>
      <c r="P36" s="320"/>
      <c r="Q36" s="320"/>
      <c r="R36" s="320"/>
      <c r="S36" s="320"/>
      <c r="T36" s="320"/>
      <c r="U36" s="320"/>
      <c r="V36" s="320"/>
      <c r="W36" s="320"/>
      <c r="X36" s="320"/>
      <c r="Y36" s="320"/>
      <c r="Z36" s="320"/>
      <c r="AA36" s="320"/>
      <c r="AB36" s="320"/>
      <c r="AC36" s="905"/>
      <c r="AD36" s="287" t="s">
        <v>83</v>
      </c>
      <c r="AE36" s="203"/>
      <c r="AF36" s="285"/>
      <c r="AG36" s="899" t="str">
        <f>VLOOKUP("代表者2",daisei,19,FALSE)&amp;""</f>
        <v/>
      </c>
      <c r="AH36" s="900"/>
      <c r="AI36" s="900"/>
      <c r="AJ36" s="900"/>
      <c r="AK36" s="900"/>
      <c r="AL36" s="900"/>
      <c r="AM36" s="900"/>
      <c r="AN36" s="900"/>
      <c r="AO36" s="900"/>
      <c r="AP36" s="900"/>
      <c r="AQ36" s="900"/>
      <c r="AR36" s="900"/>
      <c r="AS36" s="900"/>
      <c r="AT36" s="900"/>
      <c r="AU36" s="900"/>
      <c r="AV36" s="900"/>
      <c r="AW36" s="901"/>
      <c r="AX36" s="931"/>
      <c r="AY36" s="918"/>
      <c r="AZ36" s="919"/>
      <c r="BA36" s="920"/>
      <c r="EA36" s="61" t="s">
        <v>63</v>
      </c>
      <c r="EO36" s="61" t="s">
        <v>60</v>
      </c>
    </row>
    <row r="37" spans="1:145" s="47" customFormat="1" ht="12" customHeight="1" x14ac:dyDescent="0.15">
      <c r="A37" s="865"/>
      <c r="B37" s="204"/>
      <c r="C37" s="204"/>
      <c r="D37" s="204"/>
      <c r="E37" s="848"/>
      <c r="F37" s="848"/>
      <c r="G37" s="926"/>
      <c r="H37" s="881"/>
      <c r="I37" s="881"/>
      <c r="J37" s="881"/>
      <c r="K37" s="881"/>
      <c r="L37" s="882"/>
      <c r="M37" s="895"/>
      <c r="N37" s="320"/>
      <c r="O37" s="320"/>
      <c r="P37" s="320"/>
      <c r="Q37" s="320"/>
      <c r="R37" s="320"/>
      <c r="S37" s="320"/>
      <c r="T37" s="320"/>
      <c r="U37" s="320"/>
      <c r="V37" s="320"/>
      <c r="W37" s="320"/>
      <c r="X37" s="320"/>
      <c r="Y37" s="320"/>
      <c r="Z37" s="320"/>
      <c r="AA37" s="320"/>
      <c r="AB37" s="320"/>
      <c r="AC37" s="905"/>
      <c r="AD37" s="288"/>
      <c r="AE37" s="204"/>
      <c r="AF37" s="286"/>
      <c r="AG37" s="902"/>
      <c r="AH37" s="444"/>
      <c r="AI37" s="444"/>
      <c r="AJ37" s="444"/>
      <c r="AK37" s="444"/>
      <c r="AL37" s="444"/>
      <c r="AM37" s="444"/>
      <c r="AN37" s="444"/>
      <c r="AO37" s="444"/>
      <c r="AP37" s="444"/>
      <c r="AQ37" s="444"/>
      <c r="AR37" s="444"/>
      <c r="AS37" s="444"/>
      <c r="AT37" s="444"/>
      <c r="AU37" s="444"/>
      <c r="AV37" s="444"/>
      <c r="AW37" s="445"/>
      <c r="AX37" s="931"/>
      <c r="AY37" s="918"/>
      <c r="AZ37" s="919"/>
      <c r="BA37" s="920"/>
      <c r="EA37" s="61" t="s">
        <v>66</v>
      </c>
      <c r="EO37" s="61" t="s">
        <v>63</v>
      </c>
    </row>
    <row r="38" spans="1:145" s="47" customFormat="1" ht="12" customHeight="1" x14ac:dyDescent="0.15">
      <c r="A38" s="865"/>
      <c r="B38" s="204"/>
      <c r="C38" s="204"/>
      <c r="D38" s="204"/>
      <c r="E38" s="848"/>
      <c r="F38" s="848"/>
      <c r="G38" s="927"/>
      <c r="H38" s="928"/>
      <c r="I38" s="928"/>
      <c r="J38" s="928"/>
      <c r="K38" s="928"/>
      <c r="L38" s="929"/>
      <c r="M38" s="322"/>
      <c r="N38" s="323"/>
      <c r="O38" s="323"/>
      <c r="P38" s="323"/>
      <c r="Q38" s="323"/>
      <c r="R38" s="323"/>
      <c r="S38" s="323"/>
      <c r="T38" s="323"/>
      <c r="U38" s="323"/>
      <c r="V38" s="323"/>
      <c r="W38" s="323"/>
      <c r="X38" s="323"/>
      <c r="Y38" s="323"/>
      <c r="Z38" s="323"/>
      <c r="AA38" s="323"/>
      <c r="AB38" s="323"/>
      <c r="AC38" s="906"/>
      <c r="AD38" s="289"/>
      <c r="AE38" s="205"/>
      <c r="AF38" s="396"/>
      <c r="AG38" s="903"/>
      <c r="AH38" s="447"/>
      <c r="AI38" s="447"/>
      <c r="AJ38" s="447"/>
      <c r="AK38" s="447"/>
      <c r="AL38" s="447"/>
      <c r="AM38" s="447"/>
      <c r="AN38" s="447"/>
      <c r="AO38" s="447"/>
      <c r="AP38" s="447"/>
      <c r="AQ38" s="447"/>
      <c r="AR38" s="447"/>
      <c r="AS38" s="447"/>
      <c r="AT38" s="447"/>
      <c r="AU38" s="447"/>
      <c r="AV38" s="447"/>
      <c r="AW38" s="448"/>
      <c r="AX38" s="932"/>
      <c r="AY38" s="921"/>
      <c r="AZ38" s="922"/>
      <c r="BA38" s="923"/>
      <c r="EA38" s="61" t="s">
        <v>69</v>
      </c>
      <c r="EO38" s="61" t="s">
        <v>66</v>
      </c>
    </row>
    <row r="39" spans="1:145" s="47" customFormat="1" ht="12" customHeight="1" x14ac:dyDescent="0.15">
      <c r="A39" s="865"/>
      <c r="B39" s="204"/>
      <c r="C39" s="204"/>
      <c r="D39" s="204"/>
      <c r="E39" s="848"/>
      <c r="F39" s="848"/>
      <c r="G39" s="949" t="s">
        <v>549</v>
      </c>
      <c r="H39" s="329"/>
      <c r="I39" s="329"/>
      <c r="J39" s="329"/>
      <c r="K39" s="329"/>
      <c r="L39" s="950"/>
      <c r="M39" s="909" t="str">
        <f>IF(TRIM(VLOOKUP("代表者2",daisei,9,FALSE)=""),"",IF(TRIM(VLOOKUP("代表者2",daisei,10,FALSE)=""),VLOOKUP("代表者2",daisei,9,FALSE),VLOOKUP("代表者2",daisei,10,FALSE)))</f>
        <v/>
      </c>
      <c r="N39" s="910"/>
      <c r="O39" s="910"/>
      <c r="P39" s="910"/>
      <c r="Q39" s="910"/>
      <c r="R39" s="910"/>
      <c r="S39" s="910"/>
      <c r="T39" s="910"/>
      <c r="U39" s="910"/>
      <c r="V39" s="910"/>
      <c r="W39" s="910"/>
      <c r="X39" s="910"/>
      <c r="Y39" s="910"/>
      <c r="Z39" s="910"/>
      <c r="AA39" s="910"/>
      <c r="AB39" s="910"/>
      <c r="AC39" s="910"/>
      <c r="AD39" s="910"/>
      <c r="AE39" s="910"/>
      <c r="AF39" s="910"/>
      <c r="AG39" s="910"/>
      <c r="AH39" s="910"/>
      <c r="AI39" s="910"/>
      <c r="AJ39" s="910"/>
      <c r="AK39" s="910"/>
      <c r="AL39" s="910"/>
      <c r="AM39" s="910"/>
      <c r="AN39" s="910"/>
      <c r="AO39" s="910"/>
      <c r="AP39" s="910"/>
      <c r="AQ39" s="910"/>
      <c r="AR39" s="910"/>
      <c r="AS39" s="910"/>
      <c r="AT39" s="910"/>
      <c r="AU39" s="910"/>
      <c r="AV39" s="910"/>
      <c r="AW39" s="910"/>
      <c r="AX39" s="910"/>
      <c r="AY39" s="910"/>
      <c r="AZ39" s="910"/>
      <c r="BA39" s="911"/>
      <c r="EA39" s="61" t="s">
        <v>74</v>
      </c>
      <c r="EO39" s="61" t="s">
        <v>69</v>
      </c>
    </row>
    <row r="40" spans="1:145" s="47" customFormat="1" ht="12" customHeight="1" x14ac:dyDescent="0.15">
      <c r="A40" s="865"/>
      <c r="B40" s="204"/>
      <c r="C40" s="204"/>
      <c r="D40" s="204"/>
      <c r="E40" s="848"/>
      <c r="F40" s="848"/>
      <c r="G40" s="951"/>
      <c r="H40" s="952"/>
      <c r="I40" s="952"/>
      <c r="J40" s="952"/>
      <c r="K40" s="952"/>
      <c r="L40" s="953"/>
      <c r="M40" s="912"/>
      <c r="N40" s="913"/>
      <c r="O40" s="913"/>
      <c r="P40" s="913"/>
      <c r="Q40" s="913"/>
      <c r="R40" s="913"/>
      <c r="S40" s="913"/>
      <c r="T40" s="913"/>
      <c r="U40" s="913"/>
      <c r="V40" s="913"/>
      <c r="W40" s="913"/>
      <c r="X40" s="913"/>
      <c r="Y40" s="913"/>
      <c r="Z40" s="913"/>
      <c r="AA40" s="913"/>
      <c r="AB40" s="913"/>
      <c r="AC40" s="913"/>
      <c r="AD40" s="913"/>
      <c r="AE40" s="913"/>
      <c r="AF40" s="913"/>
      <c r="AG40" s="913"/>
      <c r="AH40" s="913"/>
      <c r="AI40" s="913"/>
      <c r="AJ40" s="913"/>
      <c r="AK40" s="913"/>
      <c r="AL40" s="913"/>
      <c r="AM40" s="913"/>
      <c r="AN40" s="913"/>
      <c r="AO40" s="913"/>
      <c r="AP40" s="913"/>
      <c r="AQ40" s="913"/>
      <c r="AR40" s="913"/>
      <c r="AS40" s="913"/>
      <c r="AT40" s="913"/>
      <c r="AU40" s="913"/>
      <c r="AV40" s="913"/>
      <c r="AW40" s="913"/>
      <c r="AX40" s="913"/>
      <c r="AY40" s="913"/>
      <c r="AZ40" s="913"/>
      <c r="BA40" s="914"/>
      <c r="EA40" s="61" t="s">
        <v>77</v>
      </c>
      <c r="EO40" s="61" t="s">
        <v>74</v>
      </c>
    </row>
    <row r="41" spans="1:145" s="47" customFormat="1" ht="15" customHeight="1" x14ac:dyDescent="0.15">
      <c r="A41" s="865"/>
      <c r="B41" s="204"/>
      <c r="C41" s="204"/>
      <c r="D41" s="204"/>
      <c r="E41" s="848"/>
      <c r="F41" s="848"/>
      <c r="G41" s="262" t="s">
        <v>131</v>
      </c>
      <c r="H41" s="955"/>
      <c r="I41" s="955"/>
      <c r="J41" s="955"/>
      <c r="K41" s="955"/>
      <c r="L41" s="956"/>
      <c r="M41" s="203" t="s">
        <v>550</v>
      </c>
      <c r="N41" s="233"/>
      <c r="O41" s="908" t="str">
        <f>VLOOKUP("代表者2",daisei,12,FALSE)&amp;""</f>
        <v/>
      </c>
      <c r="P41" s="908"/>
      <c r="Q41" s="908"/>
      <c r="R41" s="908"/>
      <c r="S41" s="908"/>
      <c r="T41" s="908"/>
      <c r="U41" s="908"/>
      <c r="V41" s="908"/>
      <c r="W41" s="908"/>
      <c r="X41" s="908"/>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93"/>
      <c r="EA41" s="61" t="s">
        <v>80</v>
      </c>
      <c r="EO41" s="61" t="s">
        <v>77</v>
      </c>
    </row>
    <row r="42" spans="1:145" s="47" customFormat="1" ht="12" customHeight="1" x14ac:dyDescent="0.15">
      <c r="A42" s="865"/>
      <c r="B42" s="204"/>
      <c r="C42" s="204"/>
      <c r="D42" s="204"/>
      <c r="E42" s="848"/>
      <c r="F42" s="848"/>
      <c r="G42" s="262"/>
      <c r="H42" s="955"/>
      <c r="I42" s="955"/>
      <c r="J42" s="955"/>
      <c r="K42" s="955"/>
      <c r="L42" s="956"/>
      <c r="M42" s="895" t="str">
        <f>IF(ISBLANK(VLOOKUP("代表者2",daisei,11,FALSE)),VLOOKUP("代表者2",daisei,13,FALSE)&amp;VLOOKUP("代表者2",daisei,14,FALSE)&amp;VLOOKUP("代表者2",daisei,15,FALSE)&amp;VLOOKUP("代表者2",daisei,16,FALSE)&amp;"　"&amp;VLOOKUP("代表者2",daisei,17,FALSE),VLOOKUP("代表者2",daisei,18,FALSE))</f>
        <v>　</v>
      </c>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1"/>
      <c r="EA42" s="61" t="s">
        <v>85</v>
      </c>
      <c r="EO42" s="61" t="s">
        <v>80</v>
      </c>
    </row>
    <row r="43" spans="1:145" s="47" customFormat="1" ht="12" customHeight="1" x14ac:dyDescent="0.15">
      <c r="A43" s="865"/>
      <c r="B43" s="204"/>
      <c r="C43" s="204"/>
      <c r="D43" s="204"/>
      <c r="E43" s="848"/>
      <c r="F43" s="848"/>
      <c r="G43" s="957"/>
      <c r="H43" s="955"/>
      <c r="I43" s="955"/>
      <c r="J43" s="955"/>
      <c r="K43" s="955"/>
      <c r="L43" s="956"/>
      <c r="M43" s="895"/>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1"/>
      <c r="EA43" s="61" t="s">
        <v>88</v>
      </c>
      <c r="EO43" s="61" t="s">
        <v>85</v>
      </c>
    </row>
    <row r="44" spans="1:145" s="47" customFormat="1" ht="12" customHeight="1" thickBot="1" x14ac:dyDescent="0.2">
      <c r="A44" s="466"/>
      <c r="B44" s="467"/>
      <c r="C44" s="467"/>
      <c r="D44" s="467"/>
      <c r="E44" s="850"/>
      <c r="F44" s="850"/>
      <c r="G44" s="958"/>
      <c r="H44" s="959"/>
      <c r="I44" s="959"/>
      <c r="J44" s="959"/>
      <c r="K44" s="959"/>
      <c r="L44" s="960"/>
      <c r="M44" s="896"/>
      <c r="N44" s="897"/>
      <c r="O44" s="897"/>
      <c r="P44" s="897"/>
      <c r="Q44" s="897"/>
      <c r="R44" s="897"/>
      <c r="S44" s="897"/>
      <c r="T44" s="897"/>
      <c r="U44" s="897"/>
      <c r="V44" s="897"/>
      <c r="W44" s="897"/>
      <c r="X44" s="897"/>
      <c r="Y44" s="897"/>
      <c r="Z44" s="897"/>
      <c r="AA44" s="897"/>
      <c r="AB44" s="897"/>
      <c r="AC44" s="897"/>
      <c r="AD44" s="897"/>
      <c r="AE44" s="897"/>
      <c r="AF44" s="897"/>
      <c r="AG44" s="897"/>
      <c r="AH44" s="897"/>
      <c r="AI44" s="897"/>
      <c r="AJ44" s="897"/>
      <c r="AK44" s="897"/>
      <c r="AL44" s="897"/>
      <c r="AM44" s="897"/>
      <c r="AN44" s="897"/>
      <c r="AO44" s="897"/>
      <c r="AP44" s="897"/>
      <c r="AQ44" s="897"/>
      <c r="AR44" s="897"/>
      <c r="AS44" s="897"/>
      <c r="AT44" s="897"/>
      <c r="AU44" s="897"/>
      <c r="AV44" s="897"/>
      <c r="AW44" s="897"/>
      <c r="AX44" s="897"/>
      <c r="AY44" s="897"/>
      <c r="AZ44" s="897"/>
      <c r="BA44" s="898"/>
      <c r="EA44" s="61" t="s">
        <v>101</v>
      </c>
      <c r="EO44" s="61" t="s">
        <v>88</v>
      </c>
    </row>
    <row r="45" spans="1:145" ht="12" customHeight="1" x14ac:dyDescent="0.15">
      <c r="A45" s="954"/>
      <c r="B45" s="954"/>
      <c r="C45" s="954"/>
      <c r="D45" s="954"/>
      <c r="E45" s="954"/>
      <c r="F45" s="954"/>
      <c r="G45" s="954"/>
      <c r="H45" s="954"/>
      <c r="I45" s="954"/>
      <c r="J45" s="954"/>
      <c r="K45" s="954"/>
      <c r="L45" s="954"/>
      <c r="M45" s="954"/>
      <c r="N45" s="954"/>
      <c r="O45" s="954"/>
      <c r="P45" s="954"/>
      <c r="Q45" s="954"/>
      <c r="R45" s="954"/>
      <c r="S45" s="954"/>
      <c r="T45" s="954"/>
      <c r="U45" s="954"/>
      <c r="V45" s="954"/>
      <c r="W45" s="954"/>
      <c r="X45" s="954"/>
      <c r="Y45" s="954"/>
      <c r="Z45" s="954"/>
      <c r="AA45" s="954"/>
      <c r="AB45" s="954"/>
      <c r="AC45" s="954"/>
      <c r="AD45" s="954"/>
      <c r="AE45" s="954"/>
      <c r="AF45" s="954"/>
      <c r="AG45" s="954"/>
      <c r="AH45" s="954"/>
      <c r="AI45" s="954"/>
      <c r="AJ45" s="954"/>
      <c r="AK45" s="954"/>
      <c r="AL45" s="954"/>
      <c r="AM45" s="954"/>
      <c r="AN45" s="954"/>
      <c r="AO45" s="954"/>
      <c r="AP45" s="954"/>
      <c r="AQ45" s="954"/>
      <c r="AR45" s="954"/>
      <c r="AS45" s="954"/>
      <c r="AT45" s="954"/>
      <c r="AU45" s="954"/>
      <c r="AV45" s="954"/>
      <c r="AW45" s="954"/>
      <c r="AX45" s="954"/>
      <c r="AY45" s="954"/>
      <c r="AZ45" s="954"/>
      <c r="BA45" s="954"/>
      <c r="EA45" s="61" t="s">
        <v>108</v>
      </c>
      <c r="EO45" s="61" t="s">
        <v>101</v>
      </c>
    </row>
    <row r="46" spans="1:145" ht="12" customHeight="1" x14ac:dyDescent="0.15">
      <c r="A46" s="476"/>
      <c r="B46" s="476"/>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EA46" s="61" t="s">
        <v>112</v>
      </c>
      <c r="EO46" s="61" t="s">
        <v>108</v>
      </c>
    </row>
    <row r="47" spans="1:145" ht="12" customHeight="1" x14ac:dyDescent="0.15">
      <c r="A47" s="476"/>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476"/>
      <c r="EA47" s="61" t="s">
        <v>117</v>
      </c>
      <c r="EO47" s="61" t="s">
        <v>112</v>
      </c>
    </row>
    <row r="48" spans="1:145" ht="12" customHeight="1" x14ac:dyDescent="0.15">
      <c r="A48" s="476"/>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EA48" s="61" t="s">
        <v>120</v>
      </c>
      <c r="EO48" s="61" t="s">
        <v>117</v>
      </c>
    </row>
    <row r="49" spans="1:145" ht="12" customHeight="1" x14ac:dyDescent="0.15">
      <c r="A49" s="476"/>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EA49" s="61" t="s">
        <v>123</v>
      </c>
      <c r="EO49" s="61" t="s">
        <v>120</v>
      </c>
    </row>
    <row r="50" spans="1:145" ht="12" customHeight="1" x14ac:dyDescent="0.15">
      <c r="A50" s="476"/>
      <c r="B50" s="476"/>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EA50" s="61" t="s">
        <v>129</v>
      </c>
      <c r="EO50" s="61" t="s">
        <v>123</v>
      </c>
    </row>
    <row r="51" spans="1:145" ht="12" customHeight="1" x14ac:dyDescent="0.15">
      <c r="A51" s="476"/>
      <c r="B51" s="476"/>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6"/>
      <c r="AZ51" s="476"/>
      <c r="BA51" s="476"/>
      <c r="EA51" s="61" t="s">
        <v>134</v>
      </c>
      <c r="EO51" s="61" t="s">
        <v>129</v>
      </c>
    </row>
    <row r="52" spans="1:145" ht="12" customHeight="1" x14ac:dyDescent="0.15">
      <c r="A52" s="476"/>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EA52" s="61" t="s">
        <v>137</v>
      </c>
      <c r="EO52" s="61" t="s">
        <v>134</v>
      </c>
    </row>
    <row r="53" spans="1:145" ht="12" customHeight="1" x14ac:dyDescent="0.15">
      <c r="A53" s="476"/>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EA53" s="61" t="s">
        <v>139</v>
      </c>
      <c r="EO53" s="61" t="s">
        <v>137</v>
      </c>
    </row>
    <row r="54" spans="1:145" ht="12" customHeight="1" x14ac:dyDescent="0.15">
      <c r="A54" s="476"/>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EA54" s="61" t="s">
        <v>145</v>
      </c>
      <c r="EO54" s="61" t="s">
        <v>139</v>
      </c>
    </row>
    <row r="55" spans="1:145" ht="12" customHeight="1" x14ac:dyDescent="0.15">
      <c r="A55" s="476"/>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6"/>
      <c r="AX55" s="476"/>
      <c r="AY55" s="476"/>
      <c r="AZ55" s="476"/>
      <c r="BA55" s="476"/>
      <c r="EA55" s="61" t="s">
        <v>148</v>
      </c>
      <c r="EO55" s="61" t="s">
        <v>145</v>
      </c>
    </row>
    <row r="56" spans="1:145" ht="12" customHeight="1" x14ac:dyDescent="0.15">
      <c r="A56" s="476"/>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EA56" s="61" t="s">
        <v>152</v>
      </c>
      <c r="EO56" s="61" t="s">
        <v>148</v>
      </c>
    </row>
    <row r="57" spans="1:145" ht="12" customHeight="1" x14ac:dyDescent="0.15">
      <c r="A57" s="476"/>
      <c r="B57" s="476"/>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EA57" s="61" t="s">
        <v>155</v>
      </c>
      <c r="EO57" s="61" t="s">
        <v>152</v>
      </c>
    </row>
    <row r="58" spans="1:145" ht="12" customHeight="1" x14ac:dyDescent="0.15">
      <c r="A58" s="476"/>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EA58" s="61" t="s">
        <v>163</v>
      </c>
      <c r="EO58" s="61" t="s">
        <v>155</v>
      </c>
    </row>
    <row r="59" spans="1:145" ht="12" customHeight="1" x14ac:dyDescent="0.15">
      <c r="A59" s="476"/>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EA59" s="61" t="s">
        <v>166</v>
      </c>
      <c r="EO59" s="61" t="s">
        <v>163</v>
      </c>
    </row>
    <row r="60" spans="1:145" ht="12" customHeight="1" x14ac:dyDescent="0.15">
      <c r="A60" s="476"/>
      <c r="B60" s="476"/>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EA60" s="61" t="s">
        <v>170</v>
      </c>
      <c r="EO60" s="61" t="s">
        <v>166</v>
      </c>
    </row>
    <row r="61" spans="1:145" ht="12" customHeight="1" x14ac:dyDescent="0.15">
      <c r="A61" s="476"/>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EA61" s="61" t="s">
        <v>173</v>
      </c>
      <c r="EO61" s="61" t="s">
        <v>170</v>
      </c>
    </row>
    <row r="62" spans="1:145" ht="12" customHeight="1" x14ac:dyDescent="0.15">
      <c r="A62" s="476"/>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EA62" s="61" t="s">
        <v>176</v>
      </c>
      <c r="EO62" s="61" t="s">
        <v>173</v>
      </c>
    </row>
    <row r="63" spans="1:145" ht="12" customHeight="1" x14ac:dyDescent="0.15">
      <c r="A63" s="476"/>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EA63" s="61" t="s">
        <v>179</v>
      </c>
      <c r="EO63" s="61" t="s">
        <v>176</v>
      </c>
    </row>
    <row r="64" spans="1:145" ht="12" customHeight="1" x14ac:dyDescent="0.15">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EA64" s="61" t="s">
        <v>182</v>
      </c>
      <c r="EO64" s="61" t="s">
        <v>179</v>
      </c>
    </row>
    <row r="65" spans="1:145" ht="12" customHeight="1" x14ac:dyDescent="0.15">
      <c r="A65" s="476"/>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EA65" s="61" t="s">
        <v>185</v>
      </c>
      <c r="EO65" s="61" t="s">
        <v>182</v>
      </c>
    </row>
    <row r="66" spans="1:145" ht="12" customHeight="1" x14ac:dyDescent="0.15">
      <c r="A66" s="476"/>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EA66" s="61" t="s">
        <v>188</v>
      </c>
      <c r="EO66" s="61" t="s">
        <v>185</v>
      </c>
    </row>
    <row r="67" spans="1:145" ht="12" customHeight="1" x14ac:dyDescent="0.15">
      <c r="A67" s="476"/>
      <c r="B67" s="476"/>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EA67" s="61" t="s">
        <v>193</v>
      </c>
      <c r="EO67" s="61" t="s">
        <v>188</v>
      </c>
    </row>
    <row r="68" spans="1:145" ht="12" customHeight="1" x14ac:dyDescent="0.15">
      <c r="A68" s="476"/>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933"/>
      <c r="AP68" s="454"/>
      <c r="AQ68" s="455"/>
      <c r="AR68" s="455"/>
      <c r="AS68" s="456"/>
      <c r="AT68" s="454"/>
      <c r="AU68" s="455"/>
      <c r="AV68" s="455"/>
      <c r="AW68" s="456"/>
      <c r="AX68" s="454"/>
      <c r="AY68" s="455"/>
      <c r="AZ68" s="455"/>
      <c r="BA68" s="456"/>
      <c r="EA68" s="61" t="s">
        <v>191</v>
      </c>
      <c r="EO68" s="61" t="s">
        <v>193</v>
      </c>
    </row>
    <row r="69" spans="1:145" ht="12" customHeight="1" x14ac:dyDescent="0.15">
      <c r="A69" s="476"/>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933"/>
      <c r="AP69" s="457"/>
      <c r="AQ69" s="430"/>
      <c r="AR69" s="430"/>
      <c r="AS69" s="458"/>
      <c r="AT69" s="457"/>
      <c r="AU69" s="430"/>
      <c r="AV69" s="430"/>
      <c r="AW69" s="458"/>
      <c r="AX69" s="457"/>
      <c r="AY69" s="430"/>
      <c r="AZ69" s="430"/>
      <c r="BA69" s="458"/>
      <c r="EA69" s="61" t="s">
        <v>201</v>
      </c>
      <c r="EO69" s="61" t="s">
        <v>191</v>
      </c>
    </row>
    <row r="70" spans="1:145" ht="15" customHeight="1" x14ac:dyDescent="0.15">
      <c r="A70" s="476"/>
      <c r="B70" s="476"/>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933"/>
      <c r="AP70" s="459"/>
      <c r="AQ70" s="460"/>
      <c r="AR70" s="460"/>
      <c r="AS70" s="461"/>
      <c r="AT70" s="459"/>
      <c r="AU70" s="460"/>
      <c r="AV70" s="460"/>
      <c r="AW70" s="461"/>
      <c r="AX70" s="459"/>
      <c r="AY70" s="460"/>
      <c r="AZ70" s="460"/>
      <c r="BA70" s="461"/>
      <c r="EA70" s="61" t="s">
        <v>204</v>
      </c>
      <c r="EO70" s="61" t="s">
        <v>201</v>
      </c>
    </row>
    <row r="71" spans="1:145" ht="11.25" customHeight="1" x14ac:dyDescent="0.15">
      <c r="EA71" s="61" t="s">
        <v>207</v>
      </c>
      <c r="EO71" s="61" t="s">
        <v>204</v>
      </c>
    </row>
    <row r="72" spans="1:145" ht="11.25" customHeight="1" x14ac:dyDescent="0.15">
      <c r="EA72" s="61" t="s">
        <v>211</v>
      </c>
      <c r="EO72" s="61" t="s">
        <v>207</v>
      </c>
    </row>
    <row r="73" spans="1:145" ht="11.25" customHeight="1" x14ac:dyDescent="0.15">
      <c r="EA73" s="61" t="s">
        <v>214</v>
      </c>
      <c r="EO73" s="61" t="s">
        <v>211</v>
      </c>
    </row>
    <row r="74" spans="1:145" ht="11.25" customHeight="1" x14ac:dyDescent="0.15">
      <c r="EA74" s="61" t="s">
        <v>218</v>
      </c>
      <c r="EO74" s="61" t="s">
        <v>214</v>
      </c>
    </row>
    <row r="75" spans="1:145" ht="11.25" customHeight="1" x14ac:dyDescent="0.15">
      <c r="EA75" s="61" t="s">
        <v>221</v>
      </c>
      <c r="EO75" s="61" t="s">
        <v>218</v>
      </c>
    </row>
    <row r="76" spans="1:145" ht="11.25" customHeight="1" x14ac:dyDescent="0.15">
      <c r="EA76" s="61" t="s">
        <v>231</v>
      </c>
      <c r="EO76" s="61" t="s">
        <v>221</v>
      </c>
    </row>
    <row r="77" spans="1:145" ht="11.25" customHeight="1" x14ac:dyDescent="0.15">
      <c r="EA77" s="61" t="s">
        <v>224</v>
      </c>
      <c r="EO77" s="61" t="s">
        <v>231</v>
      </c>
    </row>
    <row r="78" spans="1:145" ht="11.25" customHeight="1" x14ac:dyDescent="0.15">
      <c r="EA78" s="61" t="s">
        <v>229</v>
      </c>
      <c r="EO78" s="61" t="s">
        <v>224</v>
      </c>
    </row>
    <row r="79" spans="1:145" ht="11.25" customHeight="1" x14ac:dyDescent="0.15">
      <c r="EA79" s="61" t="s">
        <v>233</v>
      </c>
      <c r="EO79" s="61" t="s">
        <v>229</v>
      </c>
    </row>
    <row r="80" spans="1:145" ht="11.25" customHeight="1" x14ac:dyDescent="0.15">
      <c r="EA80" s="61" t="s">
        <v>238</v>
      </c>
      <c r="EO80" s="61" t="s">
        <v>233</v>
      </c>
    </row>
    <row r="81" spans="131:145" ht="11.25" customHeight="1" x14ac:dyDescent="0.15">
      <c r="EA81" s="61" t="s">
        <v>241</v>
      </c>
      <c r="EO81" s="61" t="s">
        <v>238</v>
      </c>
    </row>
    <row r="82" spans="131:145" ht="11.25" customHeight="1" x14ac:dyDescent="0.15">
      <c r="EA82" s="61" t="s">
        <v>244</v>
      </c>
      <c r="EO82" s="61" t="s">
        <v>241</v>
      </c>
    </row>
    <row r="83" spans="131:145" ht="11.25" customHeight="1" x14ac:dyDescent="0.15">
      <c r="EA83" s="61" t="s">
        <v>253</v>
      </c>
      <c r="EO83" s="61" t="s">
        <v>244</v>
      </c>
    </row>
    <row r="84" spans="131:145" ht="11.25" customHeight="1" x14ac:dyDescent="0.15">
      <c r="EA84" s="61" t="s">
        <v>256</v>
      </c>
      <c r="EO84" s="61" t="s">
        <v>253</v>
      </c>
    </row>
    <row r="85" spans="131:145" ht="11.25" customHeight="1" x14ac:dyDescent="0.15">
      <c r="EA85" s="61" t="s">
        <v>259</v>
      </c>
      <c r="EO85" s="61" t="s">
        <v>256</v>
      </c>
    </row>
    <row r="86" spans="131:145" ht="11.25" customHeight="1" x14ac:dyDescent="0.15">
      <c r="EA86" s="61" t="s">
        <v>264</v>
      </c>
      <c r="EO86" s="61" t="s">
        <v>259</v>
      </c>
    </row>
    <row r="87" spans="131:145" ht="11.25" customHeight="1" x14ac:dyDescent="0.15">
      <c r="EA87" s="61" t="s">
        <v>267</v>
      </c>
      <c r="EO87" s="61" t="s">
        <v>264</v>
      </c>
    </row>
    <row r="88" spans="131:145" ht="11.25" customHeight="1" x14ac:dyDescent="0.15">
      <c r="EA88" s="61" t="s">
        <v>270</v>
      </c>
      <c r="EO88" s="61" t="s">
        <v>267</v>
      </c>
    </row>
    <row r="89" spans="131:145" ht="11.25" customHeight="1" x14ac:dyDescent="0.15">
      <c r="EO89" s="61" t="s">
        <v>270</v>
      </c>
    </row>
  </sheetData>
  <mergeCells count="63">
    <mergeCell ref="G35:L38"/>
    <mergeCell ref="AX33:AX38"/>
    <mergeCell ref="A68:AO70"/>
    <mergeCell ref="AP68:AS70"/>
    <mergeCell ref="AT68:AW70"/>
    <mergeCell ref="AX68:BA70"/>
    <mergeCell ref="A33:F44"/>
    <mergeCell ref="G33:L34"/>
    <mergeCell ref="M33:AC34"/>
    <mergeCell ref="AD33:AE35"/>
    <mergeCell ref="AF33:AI35"/>
    <mergeCell ref="G39:L40"/>
    <mergeCell ref="A45:BA67"/>
    <mergeCell ref="G41:L44"/>
    <mergeCell ref="M41:N41"/>
    <mergeCell ref="Y41:BA41"/>
    <mergeCell ref="M42:BA44"/>
    <mergeCell ref="AT33:AU35"/>
    <mergeCell ref="AG36:AW38"/>
    <mergeCell ref="M35:AC38"/>
    <mergeCell ref="AD36:AF38"/>
    <mergeCell ref="AJ33:AM35"/>
    <mergeCell ref="AV33:AW35"/>
    <mergeCell ref="O41:X41"/>
    <mergeCell ref="M39:BA40"/>
    <mergeCell ref="AY33:BA38"/>
    <mergeCell ref="AN33:AO35"/>
    <mergeCell ref="AP33:AQ35"/>
    <mergeCell ref="AR33:AS35"/>
    <mergeCell ref="A30:L32"/>
    <mergeCell ref="M30:BA32"/>
    <mergeCell ref="A27:L29"/>
    <mergeCell ref="M27:AG29"/>
    <mergeCell ref="AH27:AH29"/>
    <mergeCell ref="AI27:AL29"/>
    <mergeCell ref="AM27:AM29"/>
    <mergeCell ref="AN27:AO29"/>
    <mergeCell ref="AP27:AY29"/>
    <mergeCell ref="AZ27:BA29"/>
    <mergeCell ref="A21:BA24"/>
    <mergeCell ref="A25:AH26"/>
    <mergeCell ref="AI25:AK26"/>
    <mergeCell ref="AL25:AO26"/>
    <mergeCell ref="AP25:AQ26"/>
    <mergeCell ref="AR25:AS26"/>
    <mergeCell ref="AT25:AU26"/>
    <mergeCell ref="AV25:AW26"/>
    <mergeCell ref="AX25:AY26"/>
    <mergeCell ref="AZ25:BA26"/>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s>
  <phoneticPr fontId="25"/>
  <dataValidations count="2">
    <dataValidation allowBlank="1" showInputMessage="1" showErrorMessage="1" sqref="M30:BA32 M33:AC38 M42:BA44" xr:uid="{00000000-0002-0000-0B00-000000000000}"/>
    <dataValidation errorStyle="information" allowBlank="1" showInputMessage="1" showErrorMessage="1" sqref="AY33:BA38 AF33:AI35" xr:uid="{00000000-0002-0000-0B00-000001000000}"/>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EC123"/>
  <sheetViews>
    <sheetView zoomScaleNormal="100" workbookViewId="0">
      <selection sqref="A1:BB1"/>
    </sheetView>
  </sheetViews>
  <sheetFormatPr defaultColWidth="1.875" defaultRowHeight="11.25" customHeight="1" x14ac:dyDescent="0.15"/>
  <cols>
    <col min="1" max="50" width="1.875" style="50" customWidth="1"/>
    <col min="51" max="52" width="1.5" style="50" customWidth="1"/>
    <col min="53" max="54" width="2.25" style="50" customWidth="1"/>
    <col min="55" max="55" width="1.875" style="50" customWidth="1"/>
    <col min="56" max="57" width="1.875" style="50"/>
    <col min="58" max="58" width="3.25" style="50" bestFit="1" customWidth="1"/>
    <col min="59" max="16384" width="1.875" style="50"/>
  </cols>
  <sheetData>
    <row r="1" spans="1:131" ht="15" customHeight="1" x14ac:dyDescent="0.15">
      <c r="A1" s="240" t="s">
        <v>551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row>
    <row r="2" spans="1:131" s="2" customFormat="1" ht="15" customHeight="1" x14ac:dyDescent="0.15">
      <c r="A2" s="240" t="s">
        <v>552</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81"/>
      <c r="AJ2" s="881"/>
      <c r="AK2" s="881"/>
      <c r="AL2" s="881"/>
      <c r="AM2" s="881"/>
      <c r="AN2" s="881"/>
      <c r="AO2" s="881"/>
      <c r="AP2" s="881"/>
      <c r="AQ2" s="881"/>
      <c r="AR2" s="881"/>
      <c r="AS2" s="881"/>
      <c r="AT2" s="881"/>
      <c r="AU2" s="881"/>
      <c r="AV2" s="881"/>
      <c r="AW2" s="881"/>
      <c r="AX2" s="881"/>
      <c r="AY2" s="881"/>
      <c r="AZ2" s="881"/>
      <c r="BA2" s="881"/>
      <c r="BB2" s="881"/>
    </row>
    <row r="3" spans="1:131" ht="11.25" customHeight="1" x14ac:dyDescent="0.15">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row>
    <row r="4" spans="1:131" ht="11.25" customHeight="1" x14ac:dyDescent="0.15">
      <c r="A4" s="961" t="s">
        <v>553</v>
      </c>
      <c r="B4" s="962"/>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2"/>
      <c r="AM4" s="962"/>
      <c r="AN4" s="848"/>
      <c r="AO4" s="848"/>
      <c r="AP4" s="848"/>
      <c r="AQ4" s="848"/>
      <c r="AR4" s="848"/>
      <c r="AS4" s="848"/>
      <c r="AT4" s="848"/>
      <c r="AU4" s="848"/>
      <c r="AV4" s="848"/>
      <c r="AW4" s="848"/>
      <c r="AX4" s="848"/>
      <c r="AY4" s="848"/>
      <c r="AZ4" s="848"/>
      <c r="BA4" s="848"/>
      <c r="BB4" s="848"/>
    </row>
    <row r="5" spans="1:131" ht="11.25" customHeight="1" x14ac:dyDescent="0.15">
      <c r="A5" s="961"/>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2"/>
      <c r="AB5" s="962"/>
      <c r="AC5" s="962"/>
      <c r="AD5" s="962"/>
      <c r="AE5" s="962"/>
      <c r="AF5" s="962"/>
      <c r="AG5" s="962"/>
      <c r="AH5" s="962"/>
      <c r="AI5" s="962"/>
      <c r="AJ5" s="962"/>
      <c r="AK5" s="962"/>
      <c r="AL5" s="962"/>
      <c r="AM5" s="962"/>
      <c r="AN5" s="848"/>
      <c r="AO5" s="848"/>
      <c r="AP5" s="848"/>
      <c r="AQ5" s="848"/>
      <c r="AR5" s="848"/>
      <c r="AS5" s="848"/>
      <c r="AT5" s="848"/>
      <c r="AU5" s="848"/>
      <c r="AV5" s="848"/>
      <c r="AW5" s="848"/>
      <c r="AX5" s="848"/>
      <c r="AY5" s="848"/>
      <c r="AZ5" s="848"/>
      <c r="BA5" s="848"/>
      <c r="BB5" s="848"/>
    </row>
    <row r="6" spans="1:131" ht="11.25" customHeight="1" x14ac:dyDescent="0.15">
      <c r="A6" s="962"/>
      <c r="B6" s="962"/>
      <c r="C6" s="962"/>
      <c r="D6" s="962"/>
      <c r="E6" s="962"/>
      <c r="F6" s="962"/>
      <c r="G6" s="962"/>
      <c r="H6" s="962"/>
      <c r="I6" s="962"/>
      <c r="J6" s="962"/>
      <c r="K6" s="962"/>
      <c r="L6" s="962"/>
      <c r="M6" s="962"/>
      <c r="N6" s="962"/>
      <c r="O6" s="962"/>
      <c r="P6" s="962"/>
      <c r="Q6" s="962"/>
      <c r="R6" s="962"/>
      <c r="S6" s="962"/>
      <c r="T6" s="962"/>
      <c r="U6" s="962"/>
      <c r="V6" s="962"/>
      <c r="W6" s="962"/>
      <c r="X6" s="962"/>
      <c r="Y6" s="962"/>
      <c r="Z6" s="962"/>
      <c r="AA6" s="962"/>
      <c r="AB6" s="962"/>
      <c r="AC6" s="962"/>
      <c r="AD6" s="962"/>
      <c r="AE6" s="962"/>
      <c r="AF6" s="962"/>
      <c r="AG6" s="962"/>
      <c r="AH6" s="962"/>
      <c r="AI6" s="962"/>
      <c r="AJ6" s="962"/>
      <c r="AK6" s="962"/>
      <c r="AL6" s="962"/>
      <c r="AM6" s="962"/>
      <c r="AN6" s="848"/>
      <c r="AO6" s="848"/>
      <c r="AP6" s="848"/>
      <c r="AQ6" s="848"/>
      <c r="AR6" s="848"/>
      <c r="AS6" s="848"/>
      <c r="AT6" s="848"/>
      <c r="AU6" s="848"/>
      <c r="AV6" s="848"/>
      <c r="AW6" s="848"/>
      <c r="AX6" s="848"/>
      <c r="AY6" s="848"/>
      <c r="AZ6" s="848"/>
      <c r="BA6" s="848"/>
      <c r="BB6" s="848"/>
    </row>
    <row r="7" spans="1:131" ht="11.25" customHeight="1" x14ac:dyDescent="0.15">
      <c r="A7" s="962"/>
      <c r="B7" s="962"/>
      <c r="C7" s="962"/>
      <c r="D7" s="962"/>
      <c r="E7" s="962"/>
      <c r="F7" s="962"/>
      <c r="G7" s="962"/>
      <c r="H7" s="962"/>
      <c r="I7" s="962"/>
      <c r="J7" s="962"/>
      <c r="K7" s="962"/>
      <c r="L7" s="962"/>
      <c r="M7" s="962"/>
      <c r="N7" s="962"/>
      <c r="O7" s="962"/>
      <c r="P7" s="962"/>
      <c r="Q7" s="962"/>
      <c r="R7" s="962"/>
      <c r="S7" s="962"/>
      <c r="T7" s="962"/>
      <c r="U7" s="962"/>
      <c r="V7" s="962"/>
      <c r="W7" s="962"/>
      <c r="X7" s="962"/>
      <c r="Y7" s="962"/>
      <c r="Z7" s="962"/>
      <c r="AA7" s="962"/>
      <c r="AB7" s="962"/>
      <c r="AC7" s="962"/>
      <c r="AD7" s="962"/>
      <c r="AE7" s="962"/>
      <c r="AF7" s="962"/>
      <c r="AG7" s="962"/>
      <c r="AH7" s="962"/>
      <c r="AI7" s="962"/>
      <c r="AJ7" s="962"/>
      <c r="AK7" s="962"/>
      <c r="AL7" s="962"/>
      <c r="AM7" s="962"/>
      <c r="AN7" s="848"/>
      <c r="AO7" s="848"/>
      <c r="AP7" s="848"/>
      <c r="AQ7" s="848"/>
      <c r="AR7" s="848"/>
      <c r="AS7" s="848"/>
      <c r="AT7" s="848"/>
      <c r="AU7" s="848"/>
      <c r="AV7" s="848"/>
      <c r="AW7" s="848"/>
      <c r="AX7" s="848"/>
      <c r="AY7" s="848"/>
      <c r="AZ7" s="848"/>
      <c r="BA7" s="848"/>
      <c r="BB7" s="848"/>
    </row>
    <row r="8" spans="1:131" ht="11.25" customHeight="1" x14ac:dyDescent="0.15">
      <c r="A8" s="963" t="s">
        <v>554</v>
      </c>
      <c r="B8" s="963"/>
      <c r="C8" s="963"/>
      <c r="D8" s="963"/>
      <c r="E8" s="963"/>
      <c r="F8" s="963"/>
      <c r="G8" s="964" t="s">
        <v>555</v>
      </c>
      <c r="H8" s="964"/>
      <c r="I8" s="964"/>
      <c r="J8" s="964"/>
      <c r="K8" s="964"/>
      <c r="L8" s="964"/>
      <c r="M8" s="964"/>
      <c r="N8" s="964"/>
      <c r="O8" s="964"/>
      <c r="P8" s="964"/>
      <c r="Q8" s="528" t="s">
        <v>556</v>
      </c>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row>
    <row r="9" spans="1:131" ht="11.25" customHeight="1" thickBot="1" x14ac:dyDescent="0.2">
      <c r="A9" s="963"/>
      <c r="B9" s="963"/>
      <c r="C9" s="963"/>
      <c r="D9" s="963"/>
      <c r="E9" s="963"/>
      <c r="F9" s="963"/>
      <c r="G9" s="964"/>
      <c r="H9" s="964"/>
      <c r="I9" s="964"/>
      <c r="J9" s="964"/>
      <c r="K9" s="964"/>
      <c r="L9" s="964"/>
      <c r="M9" s="964"/>
      <c r="N9" s="964"/>
      <c r="O9" s="964"/>
      <c r="P9" s="964"/>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row>
    <row r="10" spans="1:131" ht="11.25" customHeight="1" x14ac:dyDescent="0.15">
      <c r="A10" s="966" t="s">
        <v>557</v>
      </c>
      <c r="B10" s="966"/>
      <c r="C10" s="966"/>
      <c r="D10" s="966"/>
      <c r="E10" s="966"/>
      <c r="F10" s="966"/>
      <c r="G10" s="968" t="s">
        <v>558</v>
      </c>
      <c r="H10" s="968"/>
      <c r="I10" s="968"/>
      <c r="J10" s="968"/>
      <c r="K10" s="968"/>
      <c r="L10" s="968"/>
      <c r="M10" s="968"/>
      <c r="N10" s="968"/>
      <c r="O10" s="968"/>
      <c r="P10" s="968"/>
      <c r="Q10" s="528"/>
      <c r="R10" s="528"/>
      <c r="S10" s="970"/>
      <c r="T10" s="970"/>
      <c r="U10" s="970"/>
      <c r="V10" s="970"/>
      <c r="W10" s="970"/>
      <c r="X10" s="970"/>
      <c r="Y10" s="970"/>
      <c r="Z10" s="970"/>
      <c r="AA10" s="970"/>
      <c r="AB10" s="970"/>
      <c r="AC10" s="970"/>
      <c r="AD10" s="970"/>
      <c r="AE10" s="970"/>
      <c r="AF10" s="970"/>
      <c r="AG10" s="970"/>
      <c r="AH10" s="970"/>
      <c r="AI10" s="971"/>
      <c r="AJ10" s="974" t="s">
        <v>559</v>
      </c>
      <c r="AK10" s="975"/>
      <c r="AL10" s="976"/>
      <c r="AM10" s="980" t="s">
        <v>560</v>
      </c>
      <c r="AN10" s="975"/>
      <c r="AO10" s="975"/>
      <c r="AP10" s="975"/>
      <c r="AQ10" s="858" t="str">
        <f>'01.入会申込書'!AP25</f>
        <v/>
      </c>
      <c r="AR10" s="858"/>
      <c r="AS10" s="975" t="s">
        <v>282</v>
      </c>
      <c r="AT10" s="975"/>
      <c r="AU10" s="858" t="str">
        <f>'01.入会申込書'!AT25</f>
        <v/>
      </c>
      <c r="AV10" s="858"/>
      <c r="AW10" s="975" t="s">
        <v>283</v>
      </c>
      <c r="AX10" s="975"/>
      <c r="AY10" s="858" t="str">
        <f>'01.入会申込書'!AX25</f>
        <v/>
      </c>
      <c r="AZ10" s="858"/>
      <c r="BA10" s="975" t="s">
        <v>284</v>
      </c>
      <c r="BB10" s="982"/>
      <c r="DU10" s="163"/>
    </row>
    <row r="11" spans="1:131" ht="11.25" customHeight="1" thickBot="1" x14ac:dyDescent="0.2">
      <c r="A11" s="967"/>
      <c r="B11" s="967"/>
      <c r="C11" s="967"/>
      <c r="D11" s="967"/>
      <c r="E11" s="967"/>
      <c r="F11" s="967"/>
      <c r="G11" s="969"/>
      <c r="H11" s="969"/>
      <c r="I11" s="969"/>
      <c r="J11" s="969"/>
      <c r="K11" s="969"/>
      <c r="L11" s="969"/>
      <c r="M11" s="969"/>
      <c r="N11" s="969"/>
      <c r="O11" s="969"/>
      <c r="P11" s="969"/>
      <c r="Q11" s="965"/>
      <c r="R11" s="965"/>
      <c r="S11" s="972"/>
      <c r="T11" s="972"/>
      <c r="U11" s="972"/>
      <c r="V11" s="972"/>
      <c r="W11" s="972"/>
      <c r="X11" s="972"/>
      <c r="Y11" s="972"/>
      <c r="Z11" s="972"/>
      <c r="AA11" s="972"/>
      <c r="AB11" s="972"/>
      <c r="AC11" s="972"/>
      <c r="AD11" s="972"/>
      <c r="AE11" s="972"/>
      <c r="AF11" s="972"/>
      <c r="AG11" s="972"/>
      <c r="AH11" s="972"/>
      <c r="AI11" s="973"/>
      <c r="AJ11" s="977"/>
      <c r="AK11" s="978"/>
      <c r="AL11" s="979"/>
      <c r="AM11" s="981"/>
      <c r="AN11" s="978"/>
      <c r="AO11" s="978"/>
      <c r="AP11" s="978"/>
      <c r="AQ11" s="859"/>
      <c r="AR11" s="859"/>
      <c r="AS11" s="978"/>
      <c r="AT11" s="978"/>
      <c r="AU11" s="859"/>
      <c r="AV11" s="859"/>
      <c r="AW11" s="978"/>
      <c r="AX11" s="978"/>
      <c r="AY11" s="859"/>
      <c r="AZ11" s="859"/>
      <c r="BA11" s="978"/>
      <c r="BB11" s="983"/>
      <c r="DU11" s="163"/>
    </row>
    <row r="12" spans="1:131" ht="11.25" customHeight="1" x14ac:dyDescent="0.15">
      <c r="A12" s="974" t="s">
        <v>409</v>
      </c>
      <c r="B12" s="984"/>
      <c r="C12" s="984"/>
      <c r="D12" s="984"/>
      <c r="E12" s="984"/>
      <c r="F12" s="984"/>
      <c r="G12" s="984"/>
      <c r="H12" s="984"/>
      <c r="I12" s="984"/>
      <c r="J12" s="984"/>
      <c r="K12" s="984"/>
      <c r="L12" s="984"/>
      <c r="M12" s="985"/>
      <c r="N12" s="885" t="str">
        <f>'01.入会申込書'!M27</f>
        <v/>
      </c>
      <c r="O12" s="858"/>
      <c r="P12" s="858"/>
      <c r="Q12" s="858"/>
      <c r="R12" s="858"/>
      <c r="S12" s="858"/>
      <c r="T12" s="858"/>
      <c r="U12" s="858"/>
      <c r="V12" s="858"/>
      <c r="W12" s="858"/>
      <c r="X12" s="858"/>
      <c r="Y12" s="858"/>
      <c r="Z12" s="858"/>
      <c r="AA12" s="858"/>
      <c r="AB12" s="858"/>
      <c r="AC12" s="858"/>
      <c r="AD12" s="858"/>
      <c r="AE12" s="858"/>
      <c r="AF12" s="858"/>
      <c r="AG12" s="858"/>
      <c r="AH12" s="858"/>
      <c r="AI12" s="991" t="s">
        <v>561</v>
      </c>
      <c r="AJ12" s="892" t="str">
        <f>'01.入会申込書'!AI27</f>
        <v/>
      </c>
      <c r="AK12" s="632"/>
      <c r="AL12" s="632"/>
      <c r="AM12" s="632"/>
      <c r="AN12" s="992" t="s">
        <v>562</v>
      </c>
      <c r="AO12" s="528" t="s">
        <v>563</v>
      </c>
      <c r="AP12" s="506"/>
      <c r="AQ12" s="893" t="str">
        <f>'01.入会申込書'!AP27</f>
        <v/>
      </c>
      <c r="AR12" s="894"/>
      <c r="AS12" s="894"/>
      <c r="AT12" s="894"/>
      <c r="AU12" s="894"/>
      <c r="AV12" s="894"/>
      <c r="AW12" s="894"/>
      <c r="AX12" s="894"/>
      <c r="AY12" s="894"/>
      <c r="AZ12" s="894"/>
      <c r="BA12" s="528" t="s">
        <v>564</v>
      </c>
      <c r="BB12" s="993"/>
      <c r="DU12" s="163"/>
      <c r="DV12" s="60" t="s">
        <v>33</v>
      </c>
      <c r="DW12" s="60" t="s">
        <v>24</v>
      </c>
      <c r="EA12" s="60" t="s">
        <v>24</v>
      </c>
    </row>
    <row r="13" spans="1:131" ht="11.25" customHeight="1" x14ac:dyDescent="0.15">
      <c r="A13" s="986"/>
      <c r="B13" s="506"/>
      <c r="C13" s="506"/>
      <c r="D13" s="506"/>
      <c r="E13" s="506"/>
      <c r="F13" s="506"/>
      <c r="G13" s="506"/>
      <c r="H13" s="506"/>
      <c r="I13" s="506"/>
      <c r="J13" s="506"/>
      <c r="K13" s="506"/>
      <c r="L13" s="506"/>
      <c r="M13" s="987"/>
      <c r="N13" s="887"/>
      <c r="O13" s="632"/>
      <c r="P13" s="632"/>
      <c r="Q13" s="632"/>
      <c r="R13" s="632"/>
      <c r="S13" s="632"/>
      <c r="T13" s="632"/>
      <c r="U13" s="632"/>
      <c r="V13" s="632"/>
      <c r="W13" s="632"/>
      <c r="X13" s="632"/>
      <c r="Y13" s="632"/>
      <c r="Z13" s="632"/>
      <c r="AA13" s="632"/>
      <c r="AB13" s="632"/>
      <c r="AC13" s="632"/>
      <c r="AD13" s="632"/>
      <c r="AE13" s="632"/>
      <c r="AF13" s="632"/>
      <c r="AG13" s="632"/>
      <c r="AH13" s="632"/>
      <c r="AI13" s="992"/>
      <c r="AJ13" s="632"/>
      <c r="AK13" s="632"/>
      <c r="AL13" s="632"/>
      <c r="AM13" s="632"/>
      <c r="AN13" s="992"/>
      <c r="AO13" s="506"/>
      <c r="AP13" s="506"/>
      <c r="AQ13" s="632"/>
      <c r="AR13" s="632"/>
      <c r="AS13" s="632"/>
      <c r="AT13" s="632"/>
      <c r="AU13" s="632"/>
      <c r="AV13" s="632"/>
      <c r="AW13" s="632"/>
      <c r="AX13" s="632"/>
      <c r="AY13" s="632"/>
      <c r="AZ13" s="632"/>
      <c r="BA13" s="528"/>
      <c r="BB13" s="993"/>
      <c r="DU13" s="163"/>
      <c r="DV13" s="61" t="s">
        <v>546</v>
      </c>
      <c r="DW13" s="61" t="s">
        <v>32</v>
      </c>
      <c r="EA13" s="60" t="s">
        <v>33</v>
      </c>
    </row>
    <row r="14" spans="1:131" ht="11.25" customHeight="1" x14ac:dyDescent="0.15">
      <c r="A14" s="988"/>
      <c r="B14" s="989"/>
      <c r="C14" s="989"/>
      <c r="D14" s="989"/>
      <c r="E14" s="989"/>
      <c r="F14" s="989"/>
      <c r="G14" s="989"/>
      <c r="H14" s="989"/>
      <c r="I14" s="989"/>
      <c r="J14" s="989"/>
      <c r="K14" s="989"/>
      <c r="L14" s="989"/>
      <c r="M14" s="990"/>
      <c r="N14" s="889"/>
      <c r="O14" s="859"/>
      <c r="P14" s="859"/>
      <c r="Q14" s="859"/>
      <c r="R14" s="859"/>
      <c r="S14" s="859"/>
      <c r="T14" s="859"/>
      <c r="U14" s="859"/>
      <c r="V14" s="859"/>
      <c r="W14" s="859"/>
      <c r="X14" s="859"/>
      <c r="Y14" s="859"/>
      <c r="Z14" s="859"/>
      <c r="AA14" s="859"/>
      <c r="AB14" s="859"/>
      <c r="AC14" s="859"/>
      <c r="AD14" s="859"/>
      <c r="AE14" s="859"/>
      <c r="AF14" s="859"/>
      <c r="AG14" s="859"/>
      <c r="AH14" s="859"/>
      <c r="AI14" s="992"/>
      <c r="AJ14" s="859"/>
      <c r="AK14" s="859"/>
      <c r="AL14" s="859"/>
      <c r="AM14" s="859"/>
      <c r="AN14" s="992"/>
      <c r="AO14" s="506"/>
      <c r="AP14" s="506"/>
      <c r="AQ14" s="859"/>
      <c r="AR14" s="859"/>
      <c r="AS14" s="859"/>
      <c r="AT14" s="859"/>
      <c r="AU14" s="859"/>
      <c r="AV14" s="859"/>
      <c r="AW14" s="859"/>
      <c r="AX14" s="859"/>
      <c r="AY14" s="859"/>
      <c r="AZ14" s="859"/>
      <c r="BA14" s="528"/>
      <c r="BB14" s="993"/>
      <c r="DU14" s="163"/>
      <c r="DV14" s="61" t="s">
        <v>34</v>
      </c>
      <c r="DW14" s="61" t="s">
        <v>35</v>
      </c>
      <c r="EA14" s="61" t="s">
        <v>546</v>
      </c>
    </row>
    <row r="15" spans="1:131" ht="11.25" customHeight="1" x14ac:dyDescent="0.15">
      <c r="A15" s="994" t="s">
        <v>565</v>
      </c>
      <c r="B15" s="995"/>
      <c r="C15" s="995"/>
      <c r="D15" s="995"/>
      <c r="E15" s="995"/>
      <c r="F15" s="996"/>
      <c r="G15" s="996"/>
      <c r="H15" s="996"/>
      <c r="I15" s="996"/>
      <c r="J15" s="996"/>
      <c r="K15" s="996"/>
      <c r="L15" s="996"/>
      <c r="M15" s="997"/>
      <c r="N15" s="870" t="str">
        <f>'01.入会申込書'!M35</f>
        <v/>
      </c>
      <c r="O15" s="870"/>
      <c r="P15" s="870"/>
      <c r="Q15" s="870"/>
      <c r="R15" s="870"/>
      <c r="S15" s="870"/>
      <c r="T15" s="870"/>
      <c r="U15" s="870"/>
      <c r="V15" s="870"/>
      <c r="W15" s="870"/>
      <c r="X15" s="870"/>
      <c r="Y15" s="870"/>
      <c r="Z15" s="870"/>
      <c r="AA15" s="870"/>
      <c r="AB15" s="870"/>
      <c r="AC15" s="870"/>
      <c r="AD15" s="870"/>
      <c r="AE15" s="870"/>
      <c r="AF15" s="870"/>
      <c r="AG15" s="870"/>
      <c r="AH15" s="870"/>
      <c r="AI15" s="870"/>
      <c r="AJ15" s="870"/>
      <c r="AK15" s="870"/>
      <c r="AL15" s="870"/>
      <c r="AM15" s="870"/>
      <c r="AN15" s="870"/>
      <c r="AO15" s="870"/>
      <c r="AP15" s="870"/>
      <c r="AQ15" s="870"/>
      <c r="AR15" s="870"/>
      <c r="AS15" s="870"/>
      <c r="AT15" s="870"/>
      <c r="AU15" s="870"/>
      <c r="AV15" s="870"/>
      <c r="AW15" s="870"/>
      <c r="AX15" s="870"/>
      <c r="AY15" s="870"/>
      <c r="AZ15" s="870"/>
      <c r="BA15" s="870"/>
      <c r="BB15" s="871"/>
      <c r="DU15" s="163"/>
      <c r="DV15" s="61" t="s">
        <v>42</v>
      </c>
      <c r="DW15" s="61" t="s">
        <v>43</v>
      </c>
      <c r="EA15" s="61" t="s">
        <v>34</v>
      </c>
    </row>
    <row r="16" spans="1:131" ht="11.25" customHeight="1" x14ac:dyDescent="0.15">
      <c r="A16" s="998"/>
      <c r="B16" s="528"/>
      <c r="C16" s="528"/>
      <c r="D16" s="528"/>
      <c r="E16" s="528"/>
      <c r="F16" s="506"/>
      <c r="G16" s="506"/>
      <c r="H16" s="506"/>
      <c r="I16" s="506"/>
      <c r="J16" s="506"/>
      <c r="K16" s="506"/>
      <c r="L16" s="506"/>
      <c r="M16" s="987"/>
      <c r="N16" s="873"/>
      <c r="O16" s="873"/>
      <c r="P16" s="873"/>
      <c r="Q16" s="873"/>
      <c r="R16" s="873"/>
      <c r="S16" s="873"/>
      <c r="T16" s="873"/>
      <c r="U16" s="873"/>
      <c r="V16" s="873"/>
      <c r="W16" s="873"/>
      <c r="X16" s="873"/>
      <c r="Y16" s="873"/>
      <c r="Z16" s="873"/>
      <c r="AA16" s="873"/>
      <c r="AB16" s="873"/>
      <c r="AC16" s="873"/>
      <c r="AD16" s="873"/>
      <c r="AE16" s="873"/>
      <c r="AF16" s="873"/>
      <c r="AG16" s="873"/>
      <c r="AH16" s="873"/>
      <c r="AI16" s="873"/>
      <c r="AJ16" s="873"/>
      <c r="AK16" s="873"/>
      <c r="AL16" s="873"/>
      <c r="AM16" s="873"/>
      <c r="AN16" s="873"/>
      <c r="AO16" s="873"/>
      <c r="AP16" s="873"/>
      <c r="AQ16" s="873"/>
      <c r="AR16" s="873"/>
      <c r="AS16" s="873"/>
      <c r="AT16" s="873"/>
      <c r="AU16" s="873"/>
      <c r="AV16" s="873"/>
      <c r="AW16" s="873"/>
      <c r="AX16" s="873"/>
      <c r="AY16" s="873"/>
      <c r="AZ16" s="873"/>
      <c r="BA16" s="873"/>
      <c r="BB16" s="874"/>
      <c r="DU16" s="163"/>
      <c r="DV16" s="61" t="s">
        <v>45</v>
      </c>
      <c r="DW16" s="61" t="s">
        <v>46</v>
      </c>
      <c r="EA16" s="61" t="s">
        <v>42</v>
      </c>
    </row>
    <row r="17" spans="1:133" ht="11.25" customHeight="1" x14ac:dyDescent="0.15">
      <c r="A17" s="977"/>
      <c r="B17" s="978"/>
      <c r="C17" s="978"/>
      <c r="D17" s="978"/>
      <c r="E17" s="978"/>
      <c r="F17" s="989"/>
      <c r="G17" s="989"/>
      <c r="H17" s="989"/>
      <c r="I17" s="989"/>
      <c r="J17" s="989"/>
      <c r="K17" s="989"/>
      <c r="L17" s="989"/>
      <c r="M17" s="990"/>
      <c r="N17" s="876"/>
      <c r="O17" s="876"/>
      <c r="P17" s="876"/>
      <c r="Q17" s="876"/>
      <c r="R17" s="876"/>
      <c r="S17" s="876"/>
      <c r="T17" s="876"/>
      <c r="U17" s="876"/>
      <c r="V17" s="876"/>
      <c r="W17" s="876"/>
      <c r="X17" s="876"/>
      <c r="Y17" s="876"/>
      <c r="Z17" s="876"/>
      <c r="AA17" s="876"/>
      <c r="AB17" s="876"/>
      <c r="AC17" s="876"/>
      <c r="AD17" s="876"/>
      <c r="AE17" s="876"/>
      <c r="AF17" s="876"/>
      <c r="AG17" s="876"/>
      <c r="AH17" s="876"/>
      <c r="AI17" s="876"/>
      <c r="AJ17" s="876"/>
      <c r="AK17" s="876"/>
      <c r="AL17" s="876"/>
      <c r="AM17" s="876"/>
      <c r="AN17" s="876"/>
      <c r="AO17" s="876"/>
      <c r="AP17" s="876"/>
      <c r="AQ17" s="876"/>
      <c r="AR17" s="876"/>
      <c r="AS17" s="876"/>
      <c r="AT17" s="876"/>
      <c r="AU17" s="876"/>
      <c r="AV17" s="876"/>
      <c r="AW17" s="876"/>
      <c r="AX17" s="876"/>
      <c r="AY17" s="876"/>
      <c r="AZ17" s="876"/>
      <c r="BA17" s="876"/>
      <c r="BB17" s="877"/>
      <c r="DU17" s="163"/>
      <c r="DV17" s="61" t="s">
        <v>49</v>
      </c>
      <c r="DW17" s="61" t="s">
        <v>50</v>
      </c>
      <c r="EA17" s="61" t="s">
        <v>45</v>
      </c>
    </row>
    <row r="18" spans="1:133" ht="11.25" customHeight="1" x14ac:dyDescent="0.15">
      <c r="A18" s="999" t="s">
        <v>566</v>
      </c>
      <c r="B18" s="271"/>
      <c r="C18" s="271"/>
      <c r="D18" s="271"/>
      <c r="E18" s="271"/>
      <c r="F18" s="863"/>
      <c r="G18" s="863"/>
      <c r="H18" s="863"/>
      <c r="I18" s="863"/>
      <c r="J18" s="863"/>
      <c r="K18" s="863"/>
      <c r="L18" s="863"/>
      <c r="M18" s="864"/>
      <c r="N18" s="870"/>
      <c r="O18" s="870"/>
      <c r="P18" s="870"/>
      <c r="Q18" s="870"/>
      <c r="R18" s="870"/>
      <c r="S18" s="870"/>
      <c r="T18" s="870"/>
      <c r="U18" s="870"/>
      <c r="V18" s="870"/>
      <c r="W18" s="870"/>
      <c r="X18" s="870"/>
      <c r="Y18" s="870"/>
      <c r="Z18" s="870"/>
      <c r="AA18" s="870"/>
      <c r="AB18" s="870"/>
      <c r="AC18" s="870"/>
      <c r="AD18" s="870"/>
      <c r="AE18" s="870"/>
      <c r="AF18" s="870"/>
      <c r="AG18" s="870"/>
      <c r="AH18" s="870"/>
      <c r="AI18" s="870"/>
      <c r="AJ18" s="870"/>
      <c r="AK18" s="870"/>
      <c r="AL18" s="870"/>
      <c r="AM18" s="870"/>
      <c r="AN18" s="870"/>
      <c r="AO18" s="870"/>
      <c r="AP18" s="870"/>
      <c r="AQ18" s="870"/>
      <c r="AR18" s="870"/>
      <c r="AS18" s="870"/>
      <c r="AT18" s="870"/>
      <c r="AU18" s="870"/>
      <c r="AV18" s="870"/>
      <c r="AW18" s="870"/>
      <c r="AX18" s="870"/>
      <c r="AY18" s="870"/>
      <c r="AZ18" s="870"/>
      <c r="BA18" s="870"/>
      <c r="BB18" s="871"/>
      <c r="DU18" s="163"/>
      <c r="DV18" s="61" t="s">
        <v>52</v>
      </c>
      <c r="DW18" s="61" t="s">
        <v>53</v>
      </c>
      <c r="EA18" s="61" t="s">
        <v>49</v>
      </c>
    </row>
    <row r="19" spans="1:133" ht="11.25" customHeight="1" x14ac:dyDescent="0.15">
      <c r="A19" s="865"/>
      <c r="B19" s="204"/>
      <c r="C19" s="204"/>
      <c r="D19" s="204"/>
      <c r="E19" s="204"/>
      <c r="F19" s="848"/>
      <c r="G19" s="848"/>
      <c r="H19" s="848"/>
      <c r="I19" s="848"/>
      <c r="J19" s="848"/>
      <c r="K19" s="848"/>
      <c r="L19" s="848"/>
      <c r="M19" s="866"/>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c r="AZ19" s="873"/>
      <c r="BA19" s="873"/>
      <c r="BB19" s="874"/>
      <c r="DU19" s="163"/>
      <c r="DV19" s="61" t="s">
        <v>57</v>
      </c>
      <c r="DW19" s="61" t="s">
        <v>58</v>
      </c>
      <c r="EA19" s="61" t="s">
        <v>52</v>
      </c>
    </row>
    <row r="20" spans="1:133" ht="11.25" customHeight="1" x14ac:dyDescent="0.15">
      <c r="A20" s="247"/>
      <c r="B20" s="855"/>
      <c r="C20" s="855"/>
      <c r="D20" s="855"/>
      <c r="E20" s="855"/>
      <c r="F20" s="867"/>
      <c r="G20" s="867"/>
      <c r="H20" s="867"/>
      <c r="I20" s="867"/>
      <c r="J20" s="867"/>
      <c r="K20" s="867"/>
      <c r="L20" s="867"/>
      <c r="M20" s="868"/>
      <c r="N20" s="876"/>
      <c r="O20" s="876"/>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6"/>
      <c r="AZ20" s="876"/>
      <c r="BA20" s="876"/>
      <c r="BB20" s="877"/>
      <c r="DU20" s="163"/>
      <c r="DV20" s="61" t="s">
        <v>60</v>
      </c>
      <c r="DW20" s="61" t="s">
        <v>61</v>
      </c>
      <c r="EA20" s="61" t="s">
        <v>57</v>
      </c>
      <c r="EC20" s="46"/>
    </row>
    <row r="21" spans="1:133" ht="11.25" customHeight="1" x14ac:dyDescent="0.15">
      <c r="A21" s="1000" t="s">
        <v>567</v>
      </c>
      <c r="B21" s="1001"/>
      <c r="C21" s="1001"/>
      <c r="D21" s="1001"/>
      <c r="E21" s="1001"/>
      <c r="F21" s="1001"/>
      <c r="G21" s="1002"/>
      <c r="H21" s="934" t="s">
        <v>56</v>
      </c>
      <c r="I21" s="1009"/>
      <c r="J21" s="1009"/>
      <c r="K21" s="1009"/>
      <c r="L21" s="1009"/>
      <c r="M21" s="1010"/>
      <c r="N21" s="1011" t="str">
        <f>IF(ISBLANK(VLOOKUP("専任取引士"&amp;ROUNDUP(ROW($A21)/11,0),sentori,4,FALSE)),"",VLOOKUP("専任取引士"&amp;ROUNDUP(ROW($A21)/11,0),sentori,4,FALSE))</f>
        <v/>
      </c>
      <c r="O21" s="1012"/>
      <c r="P21" s="1012"/>
      <c r="Q21" s="1012"/>
      <c r="R21" s="1012"/>
      <c r="S21" s="1012"/>
      <c r="T21" s="1012"/>
      <c r="U21" s="1012"/>
      <c r="V21" s="1012"/>
      <c r="W21" s="1012"/>
      <c r="X21" s="1012"/>
      <c r="Y21" s="1012"/>
      <c r="Z21" s="1012"/>
      <c r="AA21" s="1012"/>
      <c r="AB21" s="1012"/>
      <c r="AC21" s="1012"/>
      <c r="AD21" s="1013"/>
      <c r="AE21" s="1015" t="s">
        <v>196</v>
      </c>
      <c r="AF21" s="1016"/>
      <c r="AG21" s="915" t="str">
        <f>IF(ISBLANK(VLOOKUP("専任取引士"&amp;ROUNDUP(ROW($A21)/11,0),sentori,8,FALSE)),"",TEXT(VLOOKUP("専任取引士"&amp;ROUNDUP(ROW($A21)/11,0),sentori,8,FALSE),"ggg"))</f>
        <v/>
      </c>
      <c r="AH21" s="916"/>
      <c r="AI21" s="916"/>
      <c r="AJ21" s="916"/>
      <c r="AK21" s="1021" t="str">
        <f>IF(ISBLANK(VLOOKUP("専任取引士"&amp;ROUNDUP(ROW($A21)/11,0),sentori,8,FALSE)),"",TEXT(VLOOKUP("専任取引士"&amp;ROUNDUP(ROW($A21)/11,0),sentori,8,FALSE),"e"))</f>
        <v/>
      </c>
      <c r="AL21" s="1021"/>
      <c r="AM21" s="1021"/>
      <c r="AN21" s="1021"/>
      <c r="AO21" s="995" t="s">
        <v>197</v>
      </c>
      <c r="AP21" s="995"/>
      <c r="AQ21" s="1021" t="str">
        <f>IF(ISBLANK(VLOOKUP("専任取引士"&amp;ROUNDUP(ROW($A21)/11,0),sentori,8,FALSE)),"",MONTH(VLOOKUP("専任取引士"&amp;ROUNDUP(ROW($A21)/11,0),sentori,8,FALSE)))</f>
        <v/>
      </c>
      <c r="AR21" s="1021"/>
      <c r="AS21" s="995" t="s">
        <v>198</v>
      </c>
      <c r="AT21" s="996"/>
      <c r="AU21" s="1021" t="str">
        <f>IF(ISBLANK(VLOOKUP("専任取引士"&amp;ROUNDUP(ROW($A21)/11,0),sentori,8,FALSE)),"",DAY(VLOOKUP("専任取引士"&amp;ROUNDUP(ROW($A21)/11,0),sentori,8,FALSE)))</f>
        <v/>
      </c>
      <c r="AV21" s="1021"/>
      <c r="AW21" s="995" t="s">
        <v>199</v>
      </c>
      <c r="AX21" s="995"/>
      <c r="AY21" s="1026" t="s">
        <v>200</v>
      </c>
      <c r="AZ21" s="1027" t="str">
        <f>LEFT(VLOOKUP("専任取引士1",sentori,7,FALSE),1)</f>
        <v/>
      </c>
      <c r="BA21" s="915" t="str">
        <f>LEFT(VLOOKUP("専任取引士"&amp;ROUNDUP(ROW($A21)/11,0),sentori,7,FALSE),1)</f>
        <v/>
      </c>
      <c r="BB21" s="917"/>
      <c r="DU21" s="163"/>
      <c r="DV21" s="61" t="s">
        <v>63</v>
      </c>
      <c r="DW21" s="61" t="s">
        <v>64</v>
      </c>
      <c r="EA21" s="61" t="s">
        <v>60</v>
      </c>
    </row>
    <row r="22" spans="1:133" ht="11.25" customHeight="1" x14ac:dyDescent="0.15">
      <c r="A22" s="1003"/>
      <c r="B22" s="1004"/>
      <c r="C22" s="1004"/>
      <c r="D22" s="1004"/>
      <c r="E22" s="1004"/>
      <c r="F22" s="1004"/>
      <c r="G22" s="1005"/>
      <c r="H22" s="951"/>
      <c r="I22" s="952"/>
      <c r="J22" s="952"/>
      <c r="K22" s="952"/>
      <c r="L22" s="952"/>
      <c r="M22" s="953"/>
      <c r="N22" s="1014"/>
      <c r="O22" s="405"/>
      <c r="P22" s="405"/>
      <c r="Q22" s="405"/>
      <c r="R22" s="405"/>
      <c r="S22" s="405"/>
      <c r="T22" s="405"/>
      <c r="U22" s="405"/>
      <c r="V22" s="405"/>
      <c r="W22" s="405"/>
      <c r="X22" s="405"/>
      <c r="Y22" s="405"/>
      <c r="Z22" s="405"/>
      <c r="AA22" s="405"/>
      <c r="AB22" s="405"/>
      <c r="AC22" s="405"/>
      <c r="AD22" s="406"/>
      <c r="AE22" s="1017"/>
      <c r="AF22" s="1018"/>
      <c r="AG22" s="918"/>
      <c r="AH22" s="919"/>
      <c r="AI22" s="919"/>
      <c r="AJ22" s="919"/>
      <c r="AK22" s="1022"/>
      <c r="AL22" s="1022"/>
      <c r="AM22" s="1022"/>
      <c r="AN22" s="1022"/>
      <c r="AO22" s="528"/>
      <c r="AP22" s="528"/>
      <c r="AQ22" s="1022"/>
      <c r="AR22" s="1022"/>
      <c r="AS22" s="506"/>
      <c r="AT22" s="506"/>
      <c r="AU22" s="1022"/>
      <c r="AV22" s="1022"/>
      <c r="AW22" s="528"/>
      <c r="AX22" s="528"/>
      <c r="AY22" s="1028"/>
      <c r="AZ22" s="1029"/>
      <c r="BA22" s="918"/>
      <c r="BB22" s="920"/>
      <c r="DU22" s="163"/>
      <c r="DV22" s="61" t="s">
        <v>66</v>
      </c>
      <c r="DW22" s="61" t="s">
        <v>67</v>
      </c>
      <c r="EA22" s="61" t="s">
        <v>63</v>
      </c>
    </row>
    <row r="23" spans="1:133" ht="11.25" customHeight="1" x14ac:dyDescent="0.15">
      <c r="A23" s="1003"/>
      <c r="B23" s="1004"/>
      <c r="C23" s="1004"/>
      <c r="D23" s="1004"/>
      <c r="E23" s="1004"/>
      <c r="F23" s="1004"/>
      <c r="G23" s="1005"/>
      <c r="H23" s="287" t="s">
        <v>114</v>
      </c>
      <c r="I23" s="233"/>
      <c r="J23" s="233"/>
      <c r="K23" s="233"/>
      <c r="L23" s="233"/>
      <c r="M23" s="1032"/>
      <c r="N23" s="1034" t="str">
        <f>IF(ISBLANK(VLOOKUP("専任取引士"&amp;ROUNDUP(ROW($A21)/11,0),sentori,3,FALSE)),"",VLOOKUP("専任取引士"&amp;ROUNDUP(ROW($A21)/11,0),sentori,3,FALSE))</f>
        <v/>
      </c>
      <c r="O23" s="1035"/>
      <c r="P23" s="1035"/>
      <c r="Q23" s="1035"/>
      <c r="R23" s="1035"/>
      <c r="S23" s="1035"/>
      <c r="T23" s="1035"/>
      <c r="U23" s="1035"/>
      <c r="V23" s="1035"/>
      <c r="W23" s="1035"/>
      <c r="X23" s="1035"/>
      <c r="Y23" s="1035"/>
      <c r="Z23" s="1035"/>
      <c r="AA23" s="1035"/>
      <c r="AB23" s="1035"/>
      <c r="AC23" s="1035"/>
      <c r="AD23" s="1036"/>
      <c r="AE23" s="1019"/>
      <c r="AF23" s="1020"/>
      <c r="AG23" s="921"/>
      <c r="AH23" s="922"/>
      <c r="AI23" s="922"/>
      <c r="AJ23" s="922"/>
      <c r="AK23" s="1023"/>
      <c r="AL23" s="1023"/>
      <c r="AM23" s="1023"/>
      <c r="AN23" s="1023"/>
      <c r="AO23" s="1024"/>
      <c r="AP23" s="1024"/>
      <c r="AQ23" s="1023"/>
      <c r="AR23" s="1023"/>
      <c r="AS23" s="1025"/>
      <c r="AT23" s="1025"/>
      <c r="AU23" s="1023"/>
      <c r="AV23" s="1023"/>
      <c r="AW23" s="1024"/>
      <c r="AX23" s="1024"/>
      <c r="AY23" s="1028"/>
      <c r="AZ23" s="1029"/>
      <c r="BA23" s="918"/>
      <c r="BB23" s="920"/>
      <c r="DU23" s="163"/>
      <c r="DV23" s="61" t="s">
        <v>69</v>
      </c>
      <c r="DW23" s="61" t="s">
        <v>70</v>
      </c>
      <c r="EA23" s="61" t="s">
        <v>66</v>
      </c>
    </row>
    <row r="24" spans="1:133" ht="11.25" customHeight="1" x14ac:dyDescent="0.15">
      <c r="A24" s="1003"/>
      <c r="B24" s="1004"/>
      <c r="C24" s="1004"/>
      <c r="D24" s="1004"/>
      <c r="E24" s="1004"/>
      <c r="F24" s="1004"/>
      <c r="G24" s="1005"/>
      <c r="H24" s="1033"/>
      <c r="I24" s="848"/>
      <c r="J24" s="848"/>
      <c r="K24" s="848"/>
      <c r="L24" s="848"/>
      <c r="M24" s="866"/>
      <c r="N24" s="1037"/>
      <c r="O24" s="403"/>
      <c r="P24" s="403"/>
      <c r="Q24" s="403"/>
      <c r="R24" s="403"/>
      <c r="S24" s="403"/>
      <c r="T24" s="403"/>
      <c r="U24" s="403"/>
      <c r="V24" s="403"/>
      <c r="W24" s="403"/>
      <c r="X24" s="403"/>
      <c r="Y24" s="403"/>
      <c r="Z24" s="403"/>
      <c r="AA24" s="403"/>
      <c r="AB24" s="403"/>
      <c r="AC24" s="403"/>
      <c r="AD24" s="404"/>
      <c r="AE24" s="1038" t="s">
        <v>210</v>
      </c>
      <c r="AF24" s="1039"/>
      <c r="AG24" s="1040"/>
      <c r="AH24" s="1071" t="str">
        <f>VLOOKUP("専任取引士"&amp;ROUNDUP(ROW($A21)/11,0),sentori,19,FALSE)&amp;""</f>
        <v/>
      </c>
      <c r="AI24" s="1051"/>
      <c r="AJ24" s="1051"/>
      <c r="AK24" s="1051"/>
      <c r="AL24" s="1051"/>
      <c r="AM24" s="1051"/>
      <c r="AN24" s="1051"/>
      <c r="AO24" s="1051"/>
      <c r="AP24" s="1051"/>
      <c r="AQ24" s="1051"/>
      <c r="AR24" s="1051"/>
      <c r="AS24" s="1051"/>
      <c r="AT24" s="1051"/>
      <c r="AU24" s="1051"/>
      <c r="AV24" s="1051"/>
      <c r="AW24" s="1051"/>
      <c r="AX24" s="1072"/>
      <c r="AY24" s="1028"/>
      <c r="AZ24" s="1029"/>
      <c r="BA24" s="918"/>
      <c r="BB24" s="920"/>
      <c r="DU24" s="163"/>
      <c r="DV24" s="61" t="s">
        <v>74</v>
      </c>
      <c r="DW24" s="61" t="s">
        <v>75</v>
      </c>
      <c r="EA24" s="61" t="s">
        <v>69</v>
      </c>
    </row>
    <row r="25" spans="1:133" ht="11.25" customHeight="1" x14ac:dyDescent="0.15">
      <c r="A25" s="1003"/>
      <c r="B25" s="1004"/>
      <c r="C25" s="1004"/>
      <c r="D25" s="1004"/>
      <c r="E25" s="1004"/>
      <c r="F25" s="1004"/>
      <c r="G25" s="1005"/>
      <c r="H25" s="951"/>
      <c r="I25" s="952"/>
      <c r="J25" s="952"/>
      <c r="K25" s="952"/>
      <c r="L25" s="952"/>
      <c r="M25" s="953"/>
      <c r="N25" s="1014"/>
      <c r="O25" s="405"/>
      <c r="P25" s="405"/>
      <c r="Q25" s="405"/>
      <c r="R25" s="405"/>
      <c r="S25" s="405"/>
      <c r="T25" s="405"/>
      <c r="U25" s="405"/>
      <c r="V25" s="405"/>
      <c r="W25" s="405"/>
      <c r="X25" s="405"/>
      <c r="Y25" s="405"/>
      <c r="Z25" s="405"/>
      <c r="AA25" s="405"/>
      <c r="AB25" s="405"/>
      <c r="AC25" s="405"/>
      <c r="AD25" s="406"/>
      <c r="AE25" s="1041"/>
      <c r="AF25" s="1024"/>
      <c r="AG25" s="1042"/>
      <c r="AH25" s="1073"/>
      <c r="AI25" s="1023"/>
      <c r="AJ25" s="1023"/>
      <c r="AK25" s="1023"/>
      <c r="AL25" s="1023"/>
      <c r="AM25" s="1023"/>
      <c r="AN25" s="1023"/>
      <c r="AO25" s="1023"/>
      <c r="AP25" s="1023"/>
      <c r="AQ25" s="1023"/>
      <c r="AR25" s="1023"/>
      <c r="AS25" s="1023"/>
      <c r="AT25" s="1023"/>
      <c r="AU25" s="1023"/>
      <c r="AV25" s="1023"/>
      <c r="AW25" s="1023"/>
      <c r="AX25" s="1074"/>
      <c r="AY25" s="1030"/>
      <c r="AZ25" s="1031"/>
      <c r="BA25" s="921"/>
      <c r="BB25" s="923"/>
      <c r="DU25" s="163"/>
      <c r="DV25" s="61" t="s">
        <v>77</v>
      </c>
      <c r="DW25" s="61" t="s">
        <v>78</v>
      </c>
      <c r="EA25" s="61" t="s">
        <v>74</v>
      </c>
    </row>
    <row r="26" spans="1:133" ht="11.25" customHeight="1" x14ac:dyDescent="0.15">
      <c r="A26" s="1003"/>
      <c r="B26" s="1004"/>
      <c r="C26" s="1004"/>
      <c r="D26" s="1004"/>
      <c r="E26" s="1004"/>
      <c r="F26" s="1004"/>
      <c r="G26" s="1005"/>
      <c r="H26" s="287" t="s">
        <v>131</v>
      </c>
      <c r="I26" s="233"/>
      <c r="J26" s="233"/>
      <c r="K26" s="233"/>
      <c r="L26" s="233"/>
      <c r="M26" s="1032"/>
      <c r="N26" s="1043" t="s">
        <v>568</v>
      </c>
      <c r="O26" s="1044"/>
      <c r="P26" s="1070" t="str">
        <f>VLOOKUP("専任取引士"&amp;ROUNDUP(ROW($A21)/11,0),sentori,12,FALSE)&amp;""</f>
        <v/>
      </c>
      <c r="Q26" s="1070"/>
      <c r="R26" s="1070"/>
      <c r="S26" s="1070"/>
      <c r="T26" s="1070"/>
      <c r="U26" s="1070"/>
      <c r="V26" s="1070"/>
      <c r="W26" s="1070"/>
      <c r="X26" s="1070"/>
      <c r="Y26" s="1070"/>
      <c r="Z26" s="1039"/>
      <c r="AA26" s="1039"/>
      <c r="AB26" s="1039"/>
      <c r="AC26" s="1039"/>
      <c r="AD26" s="1039"/>
      <c r="AE26" s="1039"/>
      <c r="AF26" s="1039"/>
      <c r="AG26" s="1039"/>
      <c r="AH26" s="1039"/>
      <c r="AI26" s="1039"/>
      <c r="AJ26" s="1039"/>
      <c r="AK26" s="1039"/>
      <c r="AL26" s="1039"/>
      <c r="AM26" s="1039"/>
      <c r="AN26" s="1039"/>
      <c r="AO26" s="1039"/>
      <c r="AP26" s="1039"/>
      <c r="AQ26" s="1039"/>
      <c r="AR26" s="1039"/>
      <c r="AS26" s="1039"/>
      <c r="AT26" s="1039"/>
      <c r="AU26" s="1039"/>
      <c r="AV26" s="1039"/>
      <c r="AW26" s="1039"/>
      <c r="AX26" s="1039"/>
      <c r="AY26" s="1039"/>
      <c r="AZ26" s="1039"/>
      <c r="BA26" s="1039"/>
      <c r="BB26" s="1045"/>
      <c r="DU26" s="164"/>
      <c r="DV26" s="61" t="s">
        <v>80</v>
      </c>
      <c r="DW26" s="61" t="s">
        <v>81</v>
      </c>
      <c r="EA26" s="61" t="s">
        <v>77</v>
      </c>
    </row>
    <row r="27" spans="1:133" ht="11.25" customHeight="1" x14ac:dyDescent="0.15">
      <c r="A27" s="1003"/>
      <c r="B27" s="1004"/>
      <c r="C27" s="1004"/>
      <c r="D27" s="1004"/>
      <c r="E27" s="1004"/>
      <c r="F27" s="1004"/>
      <c r="G27" s="1005"/>
      <c r="H27" s="1033"/>
      <c r="I27" s="848"/>
      <c r="J27" s="848"/>
      <c r="K27" s="848"/>
      <c r="L27" s="848"/>
      <c r="M27" s="866"/>
      <c r="N27" s="1037"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"&amp;VLOOKUP("専任取引士"&amp;ROUNDUP(ROW($A21)/11,0),sentori,17,FALSE),VLOOKUP("専任取引士"&amp;ROUNDUP(ROW($A21)/11,0),sentori,18,FALSE))</f>
        <v>　</v>
      </c>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1046"/>
      <c r="DU27" s="164"/>
      <c r="DV27" s="61" t="s">
        <v>85</v>
      </c>
      <c r="DW27" s="61" t="s">
        <v>86</v>
      </c>
      <c r="EA27" s="61" t="s">
        <v>80</v>
      </c>
    </row>
    <row r="28" spans="1:133" ht="11.25" customHeight="1" x14ac:dyDescent="0.15">
      <c r="A28" s="1003"/>
      <c r="B28" s="1004"/>
      <c r="C28" s="1004"/>
      <c r="D28" s="1004"/>
      <c r="E28" s="1004"/>
      <c r="F28" s="1004"/>
      <c r="G28" s="1005"/>
      <c r="H28" s="1033"/>
      <c r="I28" s="848"/>
      <c r="J28" s="848"/>
      <c r="K28" s="848"/>
      <c r="L28" s="848"/>
      <c r="M28" s="866"/>
      <c r="N28" s="1037"/>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3"/>
      <c r="AT28" s="403"/>
      <c r="AU28" s="403"/>
      <c r="AV28" s="403"/>
      <c r="AW28" s="403"/>
      <c r="AX28" s="403"/>
      <c r="AY28" s="403"/>
      <c r="AZ28" s="403"/>
      <c r="BA28" s="403"/>
      <c r="BB28" s="1046"/>
      <c r="DU28" s="163"/>
      <c r="DV28" s="61" t="s">
        <v>88</v>
      </c>
      <c r="DW28" s="61" t="s">
        <v>89</v>
      </c>
      <c r="EA28" s="61" t="s">
        <v>85</v>
      </c>
    </row>
    <row r="29" spans="1:133" ht="11.25" customHeight="1" x14ac:dyDescent="0.15">
      <c r="A29" s="1003"/>
      <c r="B29" s="1004"/>
      <c r="C29" s="1004"/>
      <c r="D29" s="1004"/>
      <c r="E29" s="1004"/>
      <c r="F29" s="1004"/>
      <c r="G29" s="1005"/>
      <c r="H29" s="951"/>
      <c r="I29" s="952"/>
      <c r="J29" s="952"/>
      <c r="K29" s="952"/>
      <c r="L29" s="952"/>
      <c r="M29" s="953"/>
      <c r="N29" s="1014"/>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c r="AR29" s="405"/>
      <c r="AS29" s="405"/>
      <c r="AT29" s="405"/>
      <c r="AU29" s="405"/>
      <c r="AV29" s="405"/>
      <c r="AW29" s="405"/>
      <c r="AX29" s="405"/>
      <c r="AY29" s="405"/>
      <c r="AZ29" s="405"/>
      <c r="BA29" s="405"/>
      <c r="BB29" s="1047"/>
      <c r="DU29" s="163"/>
      <c r="DV29" s="61" t="s">
        <v>101</v>
      </c>
      <c r="DW29" s="61" t="s">
        <v>569</v>
      </c>
      <c r="EA29" s="61" t="s">
        <v>88</v>
      </c>
    </row>
    <row r="30" spans="1:133" ht="11.25" customHeight="1" x14ac:dyDescent="0.15">
      <c r="A30" s="1003"/>
      <c r="B30" s="1004"/>
      <c r="C30" s="1004"/>
      <c r="D30" s="1004"/>
      <c r="E30" s="1004"/>
      <c r="F30" s="1004"/>
      <c r="G30" s="1005"/>
      <c r="H30" s="287" t="s">
        <v>227</v>
      </c>
      <c r="I30" s="203"/>
      <c r="J30" s="203"/>
      <c r="K30" s="203"/>
      <c r="L30" s="203"/>
      <c r="M30" s="313"/>
      <c r="N30" s="1049" t="s">
        <v>561</v>
      </c>
      <c r="O30" s="1053" t="str">
        <f>IF(ISBLANK(VLOOKUP("専任取引士"&amp;ROUNDUP(ROW($A21)/11,0),sentori,20,FALSE)),"",VLOOKUP("専任取引士"&amp;ROUNDUP(ROW($A21)/11,0),sentori,20,FALSE))</f>
        <v/>
      </c>
      <c r="P30" s="1053"/>
      <c r="Q30" s="1053"/>
      <c r="R30" s="1053"/>
      <c r="S30" s="1053"/>
      <c r="T30" s="1053"/>
      <c r="U30" s="1053"/>
      <c r="V30" s="1055" t="s">
        <v>562</v>
      </c>
      <c r="W30" s="1039" t="s">
        <v>563</v>
      </c>
      <c r="X30" s="1044"/>
      <c r="Y30" s="1051" t="str">
        <f>IF(ISBLANK(VLOOKUP("専任取引士"&amp;ROUNDUP(ROW($A21)/11,0),sentori,21,FALSE)),"",VLOOKUP("専任取引士"&amp;ROUNDUP(ROW($A21)/11,0),sentori,21,FALSE))</f>
        <v/>
      </c>
      <c r="Z30" s="1051"/>
      <c r="AA30" s="1051"/>
      <c r="AB30" s="1051"/>
      <c r="AC30" s="1051"/>
      <c r="AD30" s="1051"/>
      <c r="AE30" s="1051"/>
      <c r="AF30" s="1051"/>
      <c r="AG30" s="1039" t="s">
        <v>564</v>
      </c>
      <c r="AH30" s="1057"/>
      <c r="AI30" s="1038" t="s">
        <v>570</v>
      </c>
      <c r="AJ30" s="1039"/>
      <c r="AK30" s="1039"/>
      <c r="AL30" s="1039"/>
      <c r="AM30" s="1040"/>
      <c r="AN30" s="1061" t="str">
        <f>IF(ISBLANK(VLOOKUP("専任取引士"&amp;ROUNDUP(ROW($A21)/11,0),sentori,22,FALSE)),"",TEXT(VLOOKUP("専任取引士"&amp;ROUNDUP(ROW($A21)/11,0),sentori,22,FALSE),"ggg"))</f>
        <v/>
      </c>
      <c r="AO30" s="1053"/>
      <c r="AP30" s="1053"/>
      <c r="AQ30" s="1051" t="str">
        <f>IF(ISBLANK(VLOOKUP("専任取引士"&amp;ROUNDUP(ROW($A21)/11,0),sentori,22,FALSE)),"",TEXT(VLOOKUP("専任取引士"&amp;ROUNDUP(ROW($A21)/11,0),sentori,22,FALSE),"e"))</f>
        <v/>
      </c>
      <c r="AR30" s="1051"/>
      <c r="AS30" s="1039" t="s">
        <v>197</v>
      </c>
      <c r="AT30" s="1039"/>
      <c r="AU30" s="1051" t="str">
        <f>IF(ISBLANK(VLOOKUP("専任取引士"&amp;ROUNDUP(ROW($A21)/11,0),sentori,22,FALSE)),"",MONTH(VLOOKUP("専任取引士"&amp;ROUNDUP(ROW($A21)/11,0),sentori,22,FALSE)))</f>
        <v/>
      </c>
      <c r="AV30" s="1051"/>
      <c r="AW30" s="1039" t="s">
        <v>198</v>
      </c>
      <c r="AX30" s="1039"/>
      <c r="AY30" s="1051" t="str">
        <f>IF(ISBLANK(VLOOKUP("専任取引士"&amp;ROUNDUP(ROW($A21)/11,0),sentori,22,FALSE)),"",DAY(VLOOKUP("専任取引士"&amp;ROUNDUP(ROW($A21)/11,0),sentori,22,FALSE)))</f>
        <v/>
      </c>
      <c r="AZ30" s="1051"/>
      <c r="BA30" s="1039" t="s">
        <v>199</v>
      </c>
      <c r="BB30" s="1045"/>
      <c r="DU30" s="163"/>
      <c r="DV30" s="61" t="s">
        <v>108</v>
      </c>
      <c r="DW30" s="61" t="s">
        <v>571</v>
      </c>
      <c r="EA30" s="61" t="s">
        <v>101</v>
      </c>
    </row>
    <row r="31" spans="1:133" ht="11.25" customHeight="1" x14ac:dyDescent="0.15">
      <c r="A31" s="1006"/>
      <c r="B31" s="1007"/>
      <c r="C31" s="1007"/>
      <c r="D31" s="1007"/>
      <c r="E31" s="1007"/>
      <c r="F31" s="1007"/>
      <c r="G31" s="1008"/>
      <c r="H31" s="251"/>
      <c r="I31" s="855"/>
      <c r="J31" s="855"/>
      <c r="K31" s="855"/>
      <c r="L31" s="855"/>
      <c r="M31" s="1048"/>
      <c r="N31" s="1050"/>
      <c r="O31" s="1054"/>
      <c r="P31" s="1054"/>
      <c r="Q31" s="1054"/>
      <c r="R31" s="1054"/>
      <c r="S31" s="1054"/>
      <c r="T31" s="1054"/>
      <c r="U31" s="1054"/>
      <c r="V31" s="1056"/>
      <c r="W31" s="989"/>
      <c r="X31" s="989"/>
      <c r="Y31" s="1052"/>
      <c r="Z31" s="1052"/>
      <c r="AA31" s="1052"/>
      <c r="AB31" s="1052"/>
      <c r="AC31" s="1052"/>
      <c r="AD31" s="1052"/>
      <c r="AE31" s="1052"/>
      <c r="AF31" s="1052"/>
      <c r="AG31" s="989"/>
      <c r="AH31" s="1058"/>
      <c r="AI31" s="1059"/>
      <c r="AJ31" s="978"/>
      <c r="AK31" s="978"/>
      <c r="AL31" s="978"/>
      <c r="AM31" s="1060"/>
      <c r="AN31" s="1062"/>
      <c r="AO31" s="1054"/>
      <c r="AP31" s="1054"/>
      <c r="AQ31" s="1052"/>
      <c r="AR31" s="1052"/>
      <c r="AS31" s="978"/>
      <c r="AT31" s="978"/>
      <c r="AU31" s="1052"/>
      <c r="AV31" s="1052"/>
      <c r="AW31" s="978"/>
      <c r="AX31" s="978"/>
      <c r="AY31" s="1052"/>
      <c r="AZ31" s="1052"/>
      <c r="BA31" s="978"/>
      <c r="BB31" s="983"/>
      <c r="DU31" s="163"/>
      <c r="DV31" s="61" t="s">
        <v>112</v>
      </c>
      <c r="DW31" s="61" t="s">
        <v>572</v>
      </c>
      <c r="EA31" s="61" t="s">
        <v>108</v>
      </c>
    </row>
    <row r="32" spans="1:133" ht="11.25" customHeight="1" x14ac:dyDescent="0.15">
      <c r="A32" s="1000" t="s">
        <v>567</v>
      </c>
      <c r="B32" s="1001"/>
      <c r="C32" s="1001"/>
      <c r="D32" s="1001"/>
      <c r="E32" s="1001"/>
      <c r="F32" s="1001"/>
      <c r="G32" s="1002"/>
      <c r="H32" s="934" t="s">
        <v>56</v>
      </c>
      <c r="I32" s="1009"/>
      <c r="J32" s="1009"/>
      <c r="K32" s="1009"/>
      <c r="L32" s="1009"/>
      <c r="M32" s="1010"/>
      <c r="N32" s="1011" t="str">
        <f>IF(ISBLANK(VLOOKUP("専任取引士"&amp;ROUNDUP(ROW($A32)/11,0),sentori,4,FALSE)),"",VLOOKUP("専任取引士"&amp;ROUNDUP(ROW($A32)/11,0),sentori,4,FALSE))</f>
        <v/>
      </c>
      <c r="O32" s="1012"/>
      <c r="P32" s="1012"/>
      <c r="Q32" s="1012"/>
      <c r="R32" s="1012"/>
      <c r="S32" s="1012"/>
      <c r="T32" s="1012"/>
      <c r="U32" s="1012"/>
      <c r="V32" s="1012"/>
      <c r="W32" s="1012"/>
      <c r="X32" s="1012"/>
      <c r="Y32" s="1012"/>
      <c r="Z32" s="1012"/>
      <c r="AA32" s="1012"/>
      <c r="AB32" s="1012"/>
      <c r="AC32" s="1012"/>
      <c r="AD32" s="1013"/>
      <c r="AE32" s="1015" t="s">
        <v>196</v>
      </c>
      <c r="AF32" s="1016"/>
      <c r="AG32" s="915" t="str">
        <f>IF(ISBLANK(VLOOKUP("専任取引士"&amp;ROUNDUP(ROW($A32)/11,0),sentori,8,FALSE)),"",TEXT(VLOOKUP("専任取引士"&amp;ROUNDUP(ROW($A32)/11,0),sentori,8,FALSE),"ggg"))</f>
        <v/>
      </c>
      <c r="AH32" s="916"/>
      <c r="AI32" s="916"/>
      <c r="AJ32" s="916"/>
      <c r="AK32" s="1021" t="str">
        <f>IF(ISBLANK(VLOOKUP("専任取引士"&amp;ROUNDUP(ROW($A32)/11,0),sentori,8,FALSE)),"",TEXT(VLOOKUP("専任取引士"&amp;ROUNDUP(ROW($A32)/11,0),sentori,8,FALSE),"e"))</f>
        <v/>
      </c>
      <c r="AL32" s="1021"/>
      <c r="AM32" s="1021"/>
      <c r="AN32" s="1021"/>
      <c r="AO32" s="995" t="s">
        <v>197</v>
      </c>
      <c r="AP32" s="995"/>
      <c r="AQ32" s="1021" t="str">
        <f>IF(ISBLANK(VLOOKUP("専任取引士"&amp;ROUNDUP(ROW($A32)/11,0),sentori,8,FALSE)),"",MONTH(VLOOKUP("専任取引士"&amp;ROUNDUP(ROW($A32)/11,0),sentori,8,FALSE)))</f>
        <v/>
      </c>
      <c r="AR32" s="1021"/>
      <c r="AS32" s="995" t="s">
        <v>198</v>
      </c>
      <c r="AT32" s="996"/>
      <c r="AU32" s="1021" t="str">
        <f>IF(ISBLANK(VLOOKUP("専任取引士"&amp;ROUNDUP(ROW($A32)/11,0),sentori,8,FALSE)),"",DAY(VLOOKUP("専任取引士"&amp;ROUNDUP(ROW($A32)/11,0),sentori,8,FALSE)))</f>
        <v/>
      </c>
      <c r="AV32" s="1021"/>
      <c r="AW32" s="995" t="s">
        <v>199</v>
      </c>
      <c r="AX32" s="995"/>
      <c r="AY32" s="1026" t="s">
        <v>200</v>
      </c>
      <c r="AZ32" s="1027" t="str">
        <f>LEFT(VLOOKUP("専任取引士1",sentori,7,FALSE),1)</f>
        <v/>
      </c>
      <c r="BA32" s="915" t="str">
        <f>LEFT(VLOOKUP("専任取引士"&amp;ROUNDUP(ROW($A32)/11,0),sentori,7,FALSE),1)</f>
        <v/>
      </c>
      <c r="BB32" s="917"/>
      <c r="DU32" s="163"/>
      <c r="DV32" s="61" t="s">
        <v>117</v>
      </c>
      <c r="DW32" s="61" t="s">
        <v>573</v>
      </c>
      <c r="EA32" s="61" t="s">
        <v>112</v>
      </c>
    </row>
    <row r="33" spans="1:131" ht="11.25" customHeight="1" x14ac:dyDescent="0.15">
      <c r="A33" s="1003"/>
      <c r="B33" s="1004"/>
      <c r="C33" s="1004"/>
      <c r="D33" s="1004"/>
      <c r="E33" s="1004"/>
      <c r="F33" s="1004"/>
      <c r="G33" s="1005"/>
      <c r="H33" s="951"/>
      <c r="I33" s="952"/>
      <c r="J33" s="952"/>
      <c r="K33" s="952"/>
      <c r="L33" s="952"/>
      <c r="M33" s="953"/>
      <c r="N33" s="1014"/>
      <c r="O33" s="405"/>
      <c r="P33" s="405"/>
      <c r="Q33" s="405"/>
      <c r="R33" s="405"/>
      <c r="S33" s="405"/>
      <c r="T33" s="405"/>
      <c r="U33" s="405"/>
      <c r="V33" s="405"/>
      <c r="W33" s="405"/>
      <c r="X33" s="405"/>
      <c r="Y33" s="405"/>
      <c r="Z33" s="405"/>
      <c r="AA33" s="405"/>
      <c r="AB33" s="405"/>
      <c r="AC33" s="405"/>
      <c r="AD33" s="406"/>
      <c r="AE33" s="1017"/>
      <c r="AF33" s="1018"/>
      <c r="AG33" s="918"/>
      <c r="AH33" s="919"/>
      <c r="AI33" s="919"/>
      <c r="AJ33" s="919"/>
      <c r="AK33" s="1022"/>
      <c r="AL33" s="1022"/>
      <c r="AM33" s="1022"/>
      <c r="AN33" s="1022"/>
      <c r="AO33" s="528"/>
      <c r="AP33" s="528"/>
      <c r="AQ33" s="1022"/>
      <c r="AR33" s="1022"/>
      <c r="AS33" s="506"/>
      <c r="AT33" s="506"/>
      <c r="AU33" s="1022"/>
      <c r="AV33" s="1022"/>
      <c r="AW33" s="528"/>
      <c r="AX33" s="528"/>
      <c r="AY33" s="1028"/>
      <c r="AZ33" s="1029"/>
      <c r="BA33" s="918"/>
      <c r="BB33" s="920"/>
      <c r="DU33" s="163"/>
      <c r="DV33" s="61" t="s">
        <v>120</v>
      </c>
      <c r="DW33" s="61" t="s">
        <v>574</v>
      </c>
      <c r="EA33" s="61" t="s">
        <v>117</v>
      </c>
    </row>
    <row r="34" spans="1:131" ht="11.25" customHeight="1" x14ac:dyDescent="0.15">
      <c r="A34" s="1003"/>
      <c r="B34" s="1004"/>
      <c r="C34" s="1004"/>
      <c r="D34" s="1004"/>
      <c r="E34" s="1004"/>
      <c r="F34" s="1004"/>
      <c r="G34" s="1005"/>
      <c r="H34" s="262" t="s">
        <v>114</v>
      </c>
      <c r="I34" s="955"/>
      <c r="J34" s="955"/>
      <c r="K34" s="955"/>
      <c r="L34" s="955"/>
      <c r="M34" s="956"/>
      <c r="N34" s="1034" t="str">
        <f>IF(ISBLANK(VLOOKUP("専任取引士"&amp;ROUNDUP(ROW($A32)/11,0),sentori,3,FALSE)),"",VLOOKUP("専任取引士"&amp;ROUNDUP(ROW($A32)/11,0),sentori,3,FALSE))</f>
        <v/>
      </c>
      <c r="O34" s="1035"/>
      <c r="P34" s="1035"/>
      <c r="Q34" s="1035"/>
      <c r="R34" s="1035"/>
      <c r="S34" s="1035"/>
      <c r="T34" s="1035"/>
      <c r="U34" s="1035"/>
      <c r="V34" s="1035"/>
      <c r="W34" s="1035"/>
      <c r="X34" s="1035"/>
      <c r="Y34" s="1035"/>
      <c r="Z34" s="1035"/>
      <c r="AA34" s="1035"/>
      <c r="AB34" s="1035"/>
      <c r="AC34" s="1035"/>
      <c r="AD34" s="1036"/>
      <c r="AE34" s="1019"/>
      <c r="AF34" s="1020"/>
      <c r="AG34" s="921"/>
      <c r="AH34" s="922"/>
      <c r="AI34" s="922"/>
      <c r="AJ34" s="922"/>
      <c r="AK34" s="1023"/>
      <c r="AL34" s="1023"/>
      <c r="AM34" s="1023"/>
      <c r="AN34" s="1023"/>
      <c r="AO34" s="1024"/>
      <c r="AP34" s="1024"/>
      <c r="AQ34" s="1023"/>
      <c r="AR34" s="1023"/>
      <c r="AS34" s="1025"/>
      <c r="AT34" s="1025"/>
      <c r="AU34" s="1023"/>
      <c r="AV34" s="1023"/>
      <c r="AW34" s="1024"/>
      <c r="AX34" s="1024"/>
      <c r="AY34" s="1028"/>
      <c r="AZ34" s="1029"/>
      <c r="BA34" s="918"/>
      <c r="BB34" s="920"/>
      <c r="DU34" s="163"/>
      <c r="DV34" s="61" t="s">
        <v>123</v>
      </c>
      <c r="DW34" s="61" t="s">
        <v>575</v>
      </c>
      <c r="EA34" s="61" t="s">
        <v>120</v>
      </c>
    </row>
    <row r="35" spans="1:131" ht="11.25" customHeight="1" x14ac:dyDescent="0.15">
      <c r="A35" s="1003"/>
      <c r="B35" s="1004"/>
      <c r="C35" s="1004"/>
      <c r="D35" s="1004"/>
      <c r="E35" s="1004"/>
      <c r="F35" s="1004"/>
      <c r="G35" s="1005"/>
      <c r="H35" s="957"/>
      <c r="I35" s="955"/>
      <c r="J35" s="955"/>
      <c r="K35" s="955"/>
      <c r="L35" s="955"/>
      <c r="M35" s="956"/>
      <c r="N35" s="1037"/>
      <c r="O35" s="403"/>
      <c r="P35" s="403"/>
      <c r="Q35" s="403"/>
      <c r="R35" s="403"/>
      <c r="S35" s="403"/>
      <c r="T35" s="403"/>
      <c r="U35" s="403"/>
      <c r="V35" s="403"/>
      <c r="W35" s="403"/>
      <c r="X35" s="403"/>
      <c r="Y35" s="403"/>
      <c r="Z35" s="403"/>
      <c r="AA35" s="403"/>
      <c r="AB35" s="403"/>
      <c r="AC35" s="403"/>
      <c r="AD35" s="404"/>
      <c r="AE35" s="1038" t="s">
        <v>210</v>
      </c>
      <c r="AF35" s="1039"/>
      <c r="AG35" s="1040"/>
      <c r="AH35" s="1071" t="str">
        <f>VLOOKUP("専任取引士"&amp;ROUNDUP(ROW($A32)/11,0),sentori,19,FALSE)&amp;""</f>
        <v/>
      </c>
      <c r="AI35" s="1051"/>
      <c r="AJ35" s="1051"/>
      <c r="AK35" s="1051"/>
      <c r="AL35" s="1051"/>
      <c r="AM35" s="1051"/>
      <c r="AN35" s="1051"/>
      <c r="AO35" s="1051"/>
      <c r="AP35" s="1051"/>
      <c r="AQ35" s="1051"/>
      <c r="AR35" s="1051"/>
      <c r="AS35" s="1051"/>
      <c r="AT35" s="1051"/>
      <c r="AU35" s="1051"/>
      <c r="AV35" s="1051"/>
      <c r="AW35" s="1051"/>
      <c r="AX35" s="1072"/>
      <c r="AY35" s="1028"/>
      <c r="AZ35" s="1029"/>
      <c r="BA35" s="918"/>
      <c r="BB35" s="920"/>
      <c r="DU35" s="163"/>
      <c r="DV35" s="61" t="s">
        <v>129</v>
      </c>
      <c r="DW35" s="61" t="s">
        <v>576</v>
      </c>
      <c r="EA35" s="61" t="s">
        <v>123</v>
      </c>
    </row>
    <row r="36" spans="1:131" ht="11.25" customHeight="1" x14ac:dyDescent="0.15">
      <c r="A36" s="1003"/>
      <c r="B36" s="1004"/>
      <c r="C36" s="1004"/>
      <c r="D36" s="1004"/>
      <c r="E36" s="1004"/>
      <c r="F36" s="1004"/>
      <c r="G36" s="1005"/>
      <c r="H36" s="957"/>
      <c r="I36" s="955"/>
      <c r="J36" s="955"/>
      <c r="K36" s="955"/>
      <c r="L36" s="955"/>
      <c r="M36" s="956"/>
      <c r="N36" s="1014"/>
      <c r="O36" s="405"/>
      <c r="P36" s="405"/>
      <c r="Q36" s="405"/>
      <c r="R36" s="405"/>
      <c r="S36" s="405"/>
      <c r="T36" s="405"/>
      <c r="U36" s="405"/>
      <c r="V36" s="405"/>
      <c r="W36" s="405"/>
      <c r="X36" s="405"/>
      <c r="Y36" s="405"/>
      <c r="Z36" s="405"/>
      <c r="AA36" s="405"/>
      <c r="AB36" s="405"/>
      <c r="AC36" s="405"/>
      <c r="AD36" s="406"/>
      <c r="AE36" s="1041"/>
      <c r="AF36" s="1024"/>
      <c r="AG36" s="1042"/>
      <c r="AH36" s="1073"/>
      <c r="AI36" s="1023"/>
      <c r="AJ36" s="1023"/>
      <c r="AK36" s="1023"/>
      <c r="AL36" s="1023"/>
      <c r="AM36" s="1023"/>
      <c r="AN36" s="1023"/>
      <c r="AO36" s="1023"/>
      <c r="AP36" s="1023"/>
      <c r="AQ36" s="1023"/>
      <c r="AR36" s="1023"/>
      <c r="AS36" s="1023"/>
      <c r="AT36" s="1023"/>
      <c r="AU36" s="1023"/>
      <c r="AV36" s="1023"/>
      <c r="AW36" s="1023"/>
      <c r="AX36" s="1074"/>
      <c r="AY36" s="1030"/>
      <c r="AZ36" s="1031"/>
      <c r="BA36" s="921"/>
      <c r="BB36" s="923"/>
      <c r="DU36" s="163"/>
      <c r="DV36" s="61" t="s">
        <v>134</v>
      </c>
      <c r="DW36" s="61" t="s">
        <v>577</v>
      </c>
      <c r="EA36" s="61" t="s">
        <v>129</v>
      </c>
    </row>
    <row r="37" spans="1:131" ht="11.25" customHeight="1" x14ac:dyDescent="0.15">
      <c r="A37" s="1003"/>
      <c r="B37" s="1004"/>
      <c r="C37" s="1004"/>
      <c r="D37" s="1004"/>
      <c r="E37" s="1004"/>
      <c r="F37" s="1004"/>
      <c r="G37" s="1005"/>
      <c r="H37" s="262" t="s">
        <v>131</v>
      </c>
      <c r="I37" s="955"/>
      <c r="J37" s="955"/>
      <c r="K37" s="955"/>
      <c r="L37" s="955"/>
      <c r="M37" s="956"/>
      <c r="N37" s="1043" t="s">
        <v>568</v>
      </c>
      <c r="O37" s="1044"/>
      <c r="P37" s="1070" t="str">
        <f>VLOOKUP("専任取引士"&amp;ROUNDUP(ROW($A32)/11,0),sentori,12,FALSE)&amp;""</f>
        <v/>
      </c>
      <c r="Q37" s="1070"/>
      <c r="R37" s="1070"/>
      <c r="S37" s="1070"/>
      <c r="T37" s="1070"/>
      <c r="U37" s="1070"/>
      <c r="V37" s="1070"/>
      <c r="W37" s="1070"/>
      <c r="X37" s="1070"/>
      <c r="Y37" s="1070"/>
      <c r="Z37" s="1039"/>
      <c r="AA37" s="1039"/>
      <c r="AB37" s="1039"/>
      <c r="AC37" s="1039"/>
      <c r="AD37" s="1039"/>
      <c r="AE37" s="1039"/>
      <c r="AF37" s="1039"/>
      <c r="AG37" s="1039"/>
      <c r="AH37" s="1039"/>
      <c r="AI37" s="1039"/>
      <c r="AJ37" s="1039"/>
      <c r="AK37" s="1039"/>
      <c r="AL37" s="1039"/>
      <c r="AM37" s="1039"/>
      <c r="AN37" s="1039"/>
      <c r="AO37" s="1039"/>
      <c r="AP37" s="1039"/>
      <c r="AQ37" s="1039"/>
      <c r="AR37" s="1039"/>
      <c r="AS37" s="1039"/>
      <c r="AT37" s="1039"/>
      <c r="AU37" s="1039"/>
      <c r="AV37" s="1039"/>
      <c r="AW37" s="1039"/>
      <c r="AX37" s="1039"/>
      <c r="AY37" s="1039"/>
      <c r="AZ37" s="1039"/>
      <c r="BA37" s="1039"/>
      <c r="BB37" s="1045"/>
      <c r="DU37" s="164"/>
      <c r="DV37" s="61" t="s">
        <v>137</v>
      </c>
      <c r="DW37" s="61" t="s">
        <v>578</v>
      </c>
      <c r="EA37" s="61" t="s">
        <v>134</v>
      </c>
    </row>
    <row r="38" spans="1:131" ht="11.25" customHeight="1" x14ac:dyDescent="0.15">
      <c r="A38" s="1003"/>
      <c r="B38" s="1004"/>
      <c r="C38" s="1004"/>
      <c r="D38" s="1004"/>
      <c r="E38" s="1004"/>
      <c r="F38" s="1004"/>
      <c r="G38" s="1005"/>
      <c r="H38" s="957"/>
      <c r="I38" s="955"/>
      <c r="J38" s="955"/>
      <c r="K38" s="955"/>
      <c r="L38" s="955"/>
      <c r="M38" s="956"/>
      <c r="N38" s="1037"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"&amp;VLOOKUP("専任取引士"&amp;ROUNDUP(ROW($A32)/11,0),sentori,17,FALSE),VLOOKUP("専任取引士"&amp;ROUNDUP(ROW($A32)/11,0),sentori,18,FALSE))</f>
        <v>　</v>
      </c>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1046"/>
      <c r="DU38" s="164"/>
      <c r="DV38" s="61" t="s">
        <v>139</v>
      </c>
      <c r="DW38" s="61" t="s">
        <v>579</v>
      </c>
      <c r="EA38" s="61" t="s">
        <v>137</v>
      </c>
    </row>
    <row r="39" spans="1:131" ht="11.25" customHeight="1" x14ac:dyDescent="0.15">
      <c r="A39" s="1003"/>
      <c r="B39" s="1004"/>
      <c r="C39" s="1004"/>
      <c r="D39" s="1004"/>
      <c r="E39" s="1004"/>
      <c r="F39" s="1004"/>
      <c r="G39" s="1005"/>
      <c r="H39" s="1063"/>
      <c r="I39" s="233"/>
      <c r="J39" s="233"/>
      <c r="K39" s="233"/>
      <c r="L39" s="233"/>
      <c r="M39" s="1032"/>
      <c r="N39" s="1037"/>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403"/>
      <c r="AW39" s="403"/>
      <c r="AX39" s="403"/>
      <c r="AY39" s="403"/>
      <c r="AZ39" s="403"/>
      <c r="BA39" s="403"/>
      <c r="BB39" s="1046"/>
      <c r="DU39" s="163"/>
      <c r="DV39" s="61" t="s">
        <v>145</v>
      </c>
      <c r="DW39" s="61" t="s">
        <v>580</v>
      </c>
      <c r="EA39" s="61" t="s">
        <v>139</v>
      </c>
    </row>
    <row r="40" spans="1:131" ht="11.25" customHeight="1" x14ac:dyDescent="0.15">
      <c r="A40" s="1003"/>
      <c r="B40" s="1004"/>
      <c r="C40" s="1004"/>
      <c r="D40" s="1004"/>
      <c r="E40" s="1004"/>
      <c r="F40" s="1004"/>
      <c r="G40" s="1005"/>
      <c r="H40" s="957"/>
      <c r="I40" s="955"/>
      <c r="J40" s="955"/>
      <c r="K40" s="955"/>
      <c r="L40" s="955"/>
      <c r="M40" s="956"/>
      <c r="N40" s="1014"/>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1047"/>
      <c r="DU40" s="163"/>
      <c r="DV40" s="61" t="s">
        <v>148</v>
      </c>
      <c r="DW40" s="61" t="s">
        <v>581</v>
      </c>
      <c r="EA40" s="61" t="s">
        <v>145</v>
      </c>
    </row>
    <row r="41" spans="1:131" ht="11.25" customHeight="1" x14ac:dyDescent="0.15">
      <c r="A41" s="1003"/>
      <c r="B41" s="1004"/>
      <c r="C41" s="1004"/>
      <c r="D41" s="1004"/>
      <c r="E41" s="1004"/>
      <c r="F41" s="1004"/>
      <c r="G41" s="1005"/>
      <c r="H41" s="289" t="s">
        <v>227</v>
      </c>
      <c r="I41" s="205"/>
      <c r="J41" s="205"/>
      <c r="K41" s="205"/>
      <c r="L41" s="205"/>
      <c r="M41" s="315"/>
      <c r="N41" s="1049" t="s">
        <v>561</v>
      </c>
      <c r="O41" s="1053" t="str">
        <f>IF(ISBLANK(VLOOKUP("専任取引士"&amp;ROUNDUP(ROW($A32)/11,0),sentori,20,FALSE)),"",VLOOKUP("専任取引士"&amp;ROUNDUP(ROW($A32)/11,0),sentori,20,FALSE))</f>
        <v/>
      </c>
      <c r="P41" s="1053"/>
      <c r="Q41" s="1053"/>
      <c r="R41" s="1053"/>
      <c r="S41" s="1053"/>
      <c r="T41" s="1053"/>
      <c r="U41" s="1053"/>
      <c r="V41" s="1055" t="s">
        <v>562</v>
      </c>
      <c r="W41" s="1039" t="s">
        <v>563</v>
      </c>
      <c r="X41" s="1044"/>
      <c r="Y41" s="1051" t="str">
        <f>IF(ISBLANK(VLOOKUP("専任取引士"&amp;ROUNDUP(ROW($A32)/11,0),sentori,21,FALSE)),"",VLOOKUP("専任取引士"&amp;ROUNDUP(ROW($A32)/11,0),sentori,21,FALSE))</f>
        <v/>
      </c>
      <c r="Z41" s="1051"/>
      <c r="AA41" s="1051"/>
      <c r="AB41" s="1051"/>
      <c r="AC41" s="1051"/>
      <c r="AD41" s="1051"/>
      <c r="AE41" s="1051"/>
      <c r="AF41" s="1051"/>
      <c r="AG41" s="1039" t="s">
        <v>564</v>
      </c>
      <c r="AH41" s="1057"/>
      <c r="AI41" s="1038" t="s">
        <v>570</v>
      </c>
      <c r="AJ41" s="1039"/>
      <c r="AK41" s="1039"/>
      <c r="AL41" s="1039"/>
      <c r="AM41" s="1040"/>
      <c r="AN41" s="1061" t="str">
        <f>IF(ISBLANK(VLOOKUP("専任取引士"&amp;ROUNDUP(ROW($A32)/11,0),sentori,22,FALSE)),"",TEXT(VLOOKUP("専任取引士"&amp;ROUNDUP(ROW($A32)/11,0),sentori,22,FALSE),"ggg"))</f>
        <v/>
      </c>
      <c r="AO41" s="1053"/>
      <c r="AP41" s="1053"/>
      <c r="AQ41" s="1051" t="str">
        <f>IF(ISBLANK(VLOOKUP("専任取引士"&amp;ROUNDUP(ROW($A32)/11,0),sentori,22,FALSE)),"",TEXT(VLOOKUP("専任取引士"&amp;ROUNDUP(ROW($A32)/11,0),sentori,22,FALSE),"e"))</f>
        <v/>
      </c>
      <c r="AR41" s="1051"/>
      <c r="AS41" s="1039" t="s">
        <v>197</v>
      </c>
      <c r="AT41" s="1039"/>
      <c r="AU41" s="1051" t="str">
        <f>IF(ISBLANK(VLOOKUP("専任取引士"&amp;ROUNDUP(ROW($A32)/11,0),sentori,22,FALSE)),"",MONTH(VLOOKUP("専任取引士"&amp;ROUNDUP(ROW($A32)/11,0),sentori,22,FALSE)))</f>
        <v/>
      </c>
      <c r="AV41" s="1051"/>
      <c r="AW41" s="1039" t="s">
        <v>198</v>
      </c>
      <c r="AX41" s="1039"/>
      <c r="AY41" s="1051" t="str">
        <f>IF(ISBLANK(VLOOKUP("専任取引士"&amp;ROUNDUP(ROW($A32)/11,0),sentori,22,FALSE)),"",DAY(VLOOKUP("専任取引士"&amp;ROUNDUP(ROW($A32)/11,0),sentori,22,FALSE)))</f>
        <v/>
      </c>
      <c r="AZ41" s="1051"/>
      <c r="BA41" s="1039" t="s">
        <v>199</v>
      </c>
      <c r="BB41" s="1045"/>
      <c r="DU41" s="163"/>
      <c r="DV41" s="61" t="s">
        <v>152</v>
      </c>
      <c r="DW41" s="61" t="s">
        <v>582</v>
      </c>
      <c r="EA41" s="61" t="s">
        <v>148</v>
      </c>
    </row>
    <row r="42" spans="1:131" ht="11.25" customHeight="1" x14ac:dyDescent="0.15">
      <c r="A42" s="1006"/>
      <c r="B42" s="1007"/>
      <c r="C42" s="1007"/>
      <c r="D42" s="1007"/>
      <c r="E42" s="1007"/>
      <c r="F42" s="1007"/>
      <c r="G42" s="1008"/>
      <c r="H42" s="262"/>
      <c r="I42" s="263"/>
      <c r="J42" s="263"/>
      <c r="K42" s="263"/>
      <c r="L42" s="263"/>
      <c r="M42" s="264"/>
      <c r="N42" s="1050"/>
      <c r="O42" s="1054"/>
      <c r="P42" s="1054"/>
      <c r="Q42" s="1054"/>
      <c r="R42" s="1054"/>
      <c r="S42" s="1054"/>
      <c r="T42" s="1054"/>
      <c r="U42" s="1054"/>
      <c r="V42" s="1056"/>
      <c r="W42" s="989"/>
      <c r="X42" s="989"/>
      <c r="Y42" s="1052"/>
      <c r="Z42" s="1052"/>
      <c r="AA42" s="1052"/>
      <c r="AB42" s="1052"/>
      <c r="AC42" s="1052"/>
      <c r="AD42" s="1052"/>
      <c r="AE42" s="1052"/>
      <c r="AF42" s="1052"/>
      <c r="AG42" s="989"/>
      <c r="AH42" s="1058"/>
      <c r="AI42" s="1059"/>
      <c r="AJ42" s="978"/>
      <c r="AK42" s="978"/>
      <c r="AL42" s="978"/>
      <c r="AM42" s="1060"/>
      <c r="AN42" s="1062"/>
      <c r="AO42" s="1054"/>
      <c r="AP42" s="1054"/>
      <c r="AQ42" s="1052"/>
      <c r="AR42" s="1052"/>
      <c r="AS42" s="978"/>
      <c r="AT42" s="978"/>
      <c r="AU42" s="1052"/>
      <c r="AV42" s="1052"/>
      <c r="AW42" s="978"/>
      <c r="AX42" s="978"/>
      <c r="AY42" s="1052"/>
      <c r="AZ42" s="1052"/>
      <c r="BA42" s="978"/>
      <c r="BB42" s="983"/>
      <c r="DU42" s="163"/>
      <c r="DV42" s="61" t="s">
        <v>155</v>
      </c>
      <c r="DW42" s="61" t="s">
        <v>583</v>
      </c>
      <c r="EA42" s="61" t="s">
        <v>152</v>
      </c>
    </row>
    <row r="43" spans="1:131" ht="11.25" customHeight="1" x14ac:dyDescent="0.15">
      <c r="A43" s="1000" t="s">
        <v>567</v>
      </c>
      <c r="B43" s="1001"/>
      <c r="C43" s="1001"/>
      <c r="D43" s="1001"/>
      <c r="E43" s="1001"/>
      <c r="F43" s="1001"/>
      <c r="G43" s="1002"/>
      <c r="H43" s="934" t="s">
        <v>56</v>
      </c>
      <c r="I43" s="1009"/>
      <c r="J43" s="1009"/>
      <c r="K43" s="1009"/>
      <c r="L43" s="1009"/>
      <c r="M43" s="1010"/>
      <c r="N43" s="1011" t="str">
        <f>IF(ISBLANK(VLOOKUP("専任取引士"&amp;ROUNDUP(ROW($A43)/11,0),sentori,4,FALSE)),"",VLOOKUP("専任取引士"&amp;ROUNDUP(ROW($A43)/11,0),sentori,4,FALSE))</f>
        <v/>
      </c>
      <c r="O43" s="1012"/>
      <c r="P43" s="1012"/>
      <c r="Q43" s="1012"/>
      <c r="R43" s="1012"/>
      <c r="S43" s="1012"/>
      <c r="T43" s="1012"/>
      <c r="U43" s="1012"/>
      <c r="V43" s="1012"/>
      <c r="W43" s="1012"/>
      <c r="X43" s="1012"/>
      <c r="Y43" s="1012"/>
      <c r="Z43" s="1012"/>
      <c r="AA43" s="1012"/>
      <c r="AB43" s="1012"/>
      <c r="AC43" s="1012"/>
      <c r="AD43" s="1013"/>
      <c r="AE43" s="1015" t="s">
        <v>196</v>
      </c>
      <c r="AF43" s="1016"/>
      <c r="AG43" s="915" t="str">
        <f>IF(ISBLANK(VLOOKUP("専任取引士"&amp;ROUNDUP(ROW($A43)/11,0),sentori,8,FALSE)),"",TEXT(VLOOKUP("専任取引士"&amp;ROUNDUP(ROW($A43)/11,0),sentori,8,FALSE),"ggg"))</f>
        <v/>
      </c>
      <c r="AH43" s="916"/>
      <c r="AI43" s="916"/>
      <c r="AJ43" s="916"/>
      <c r="AK43" s="1021" t="str">
        <f>IF(ISBLANK(VLOOKUP("専任取引士"&amp;ROUNDUP(ROW($A43)/11,0),sentori,8,FALSE)),"",TEXT(VLOOKUP("専任取引士"&amp;ROUNDUP(ROW($A43)/11,0),sentori,8,FALSE),"e"))</f>
        <v/>
      </c>
      <c r="AL43" s="1021"/>
      <c r="AM43" s="1021"/>
      <c r="AN43" s="1021"/>
      <c r="AO43" s="995" t="s">
        <v>197</v>
      </c>
      <c r="AP43" s="995"/>
      <c r="AQ43" s="1021" t="str">
        <f>IF(ISBLANK(VLOOKUP("専任取引士"&amp;ROUNDUP(ROW($A43)/11,0),sentori,8,FALSE)),"",MONTH(VLOOKUP("専任取引士"&amp;ROUNDUP(ROW($A43)/11,0),sentori,8,FALSE)))</f>
        <v/>
      </c>
      <c r="AR43" s="1021"/>
      <c r="AS43" s="995" t="s">
        <v>198</v>
      </c>
      <c r="AT43" s="996"/>
      <c r="AU43" s="1021" t="str">
        <f>IF(ISBLANK(VLOOKUP("専任取引士"&amp;ROUNDUP(ROW($A43)/11,0),sentori,8,FALSE)),"",DAY(VLOOKUP("専任取引士"&amp;ROUNDUP(ROW($A43)/11,0),sentori,8,FALSE)))</f>
        <v/>
      </c>
      <c r="AV43" s="1021"/>
      <c r="AW43" s="995" t="s">
        <v>199</v>
      </c>
      <c r="AX43" s="995"/>
      <c r="AY43" s="1026" t="s">
        <v>200</v>
      </c>
      <c r="AZ43" s="1027" t="str">
        <f>LEFT(VLOOKUP("専任取引士1",sentori,7,FALSE),1)</f>
        <v/>
      </c>
      <c r="BA43" s="915" t="str">
        <f>LEFT(VLOOKUP("専任取引士"&amp;ROUNDUP(ROW($A43)/11,0),sentori,7,FALSE),1)</f>
        <v/>
      </c>
      <c r="BB43" s="917"/>
      <c r="DU43" s="163"/>
      <c r="DV43" s="61" t="s">
        <v>163</v>
      </c>
      <c r="DW43" s="61" t="s">
        <v>584</v>
      </c>
      <c r="EA43" s="61" t="s">
        <v>155</v>
      </c>
    </row>
    <row r="44" spans="1:131" ht="11.25" customHeight="1" x14ac:dyDescent="0.15">
      <c r="A44" s="1003"/>
      <c r="B44" s="1004"/>
      <c r="C44" s="1004"/>
      <c r="D44" s="1004"/>
      <c r="E44" s="1004"/>
      <c r="F44" s="1004"/>
      <c r="G44" s="1005"/>
      <c r="H44" s="951"/>
      <c r="I44" s="952"/>
      <c r="J44" s="952"/>
      <c r="K44" s="952"/>
      <c r="L44" s="952"/>
      <c r="M44" s="953"/>
      <c r="N44" s="1014"/>
      <c r="O44" s="405"/>
      <c r="P44" s="405"/>
      <c r="Q44" s="405"/>
      <c r="R44" s="405"/>
      <c r="S44" s="405"/>
      <c r="T44" s="405"/>
      <c r="U44" s="405"/>
      <c r="V44" s="405"/>
      <c r="W44" s="405"/>
      <c r="X44" s="405"/>
      <c r="Y44" s="405"/>
      <c r="Z44" s="405"/>
      <c r="AA44" s="405"/>
      <c r="AB44" s="405"/>
      <c r="AC44" s="405"/>
      <c r="AD44" s="406"/>
      <c r="AE44" s="1017"/>
      <c r="AF44" s="1018"/>
      <c r="AG44" s="918"/>
      <c r="AH44" s="919"/>
      <c r="AI44" s="919"/>
      <c r="AJ44" s="919"/>
      <c r="AK44" s="1022"/>
      <c r="AL44" s="1022"/>
      <c r="AM44" s="1022"/>
      <c r="AN44" s="1022"/>
      <c r="AO44" s="528"/>
      <c r="AP44" s="528"/>
      <c r="AQ44" s="1022"/>
      <c r="AR44" s="1022"/>
      <c r="AS44" s="506"/>
      <c r="AT44" s="506"/>
      <c r="AU44" s="1022"/>
      <c r="AV44" s="1022"/>
      <c r="AW44" s="528"/>
      <c r="AX44" s="528"/>
      <c r="AY44" s="1028"/>
      <c r="AZ44" s="1029"/>
      <c r="BA44" s="918"/>
      <c r="BB44" s="920"/>
      <c r="DU44" s="163"/>
      <c r="DV44" s="61" t="s">
        <v>166</v>
      </c>
      <c r="DW44" s="61" t="s">
        <v>585</v>
      </c>
      <c r="EA44" s="61" t="s">
        <v>163</v>
      </c>
    </row>
    <row r="45" spans="1:131" ht="11.25" customHeight="1" x14ac:dyDescent="0.15">
      <c r="A45" s="1003"/>
      <c r="B45" s="1004"/>
      <c r="C45" s="1004"/>
      <c r="D45" s="1004"/>
      <c r="E45" s="1004"/>
      <c r="F45" s="1004"/>
      <c r="G45" s="1005"/>
      <c r="H45" s="262" t="s">
        <v>114</v>
      </c>
      <c r="I45" s="955"/>
      <c r="J45" s="955"/>
      <c r="K45" s="955"/>
      <c r="L45" s="955"/>
      <c r="M45" s="956"/>
      <c r="N45" s="1034" t="str">
        <f>IF(ISBLANK(VLOOKUP("専任取引士"&amp;ROUNDUP(ROW($A43)/11,0),sentori,3,FALSE)),"",VLOOKUP("専任取引士"&amp;ROUNDUP(ROW($A43)/11,0),sentori,3,FALSE))</f>
        <v/>
      </c>
      <c r="O45" s="1035"/>
      <c r="P45" s="1035"/>
      <c r="Q45" s="1035"/>
      <c r="R45" s="1035"/>
      <c r="S45" s="1035"/>
      <c r="T45" s="1035"/>
      <c r="U45" s="1035"/>
      <c r="V45" s="1035"/>
      <c r="W45" s="1035"/>
      <c r="X45" s="1035"/>
      <c r="Y45" s="1035"/>
      <c r="Z45" s="1035"/>
      <c r="AA45" s="1035"/>
      <c r="AB45" s="1035"/>
      <c r="AC45" s="1035"/>
      <c r="AD45" s="1036"/>
      <c r="AE45" s="1019"/>
      <c r="AF45" s="1020"/>
      <c r="AG45" s="921"/>
      <c r="AH45" s="922"/>
      <c r="AI45" s="922"/>
      <c r="AJ45" s="922"/>
      <c r="AK45" s="1023"/>
      <c r="AL45" s="1023"/>
      <c r="AM45" s="1023"/>
      <c r="AN45" s="1023"/>
      <c r="AO45" s="1024"/>
      <c r="AP45" s="1024"/>
      <c r="AQ45" s="1023"/>
      <c r="AR45" s="1023"/>
      <c r="AS45" s="1025"/>
      <c r="AT45" s="1025"/>
      <c r="AU45" s="1023"/>
      <c r="AV45" s="1023"/>
      <c r="AW45" s="1024"/>
      <c r="AX45" s="1024"/>
      <c r="AY45" s="1028"/>
      <c r="AZ45" s="1029"/>
      <c r="BA45" s="918"/>
      <c r="BB45" s="920"/>
      <c r="DU45" s="163"/>
      <c r="DV45" s="61" t="s">
        <v>170</v>
      </c>
      <c r="DW45" s="61" t="s">
        <v>586</v>
      </c>
      <c r="EA45" s="61" t="s">
        <v>166</v>
      </c>
    </row>
    <row r="46" spans="1:131" ht="11.25" customHeight="1" x14ac:dyDescent="0.15">
      <c r="A46" s="1003"/>
      <c r="B46" s="1004"/>
      <c r="C46" s="1004"/>
      <c r="D46" s="1004"/>
      <c r="E46" s="1004"/>
      <c r="F46" s="1004"/>
      <c r="G46" s="1005"/>
      <c r="H46" s="957"/>
      <c r="I46" s="955"/>
      <c r="J46" s="955"/>
      <c r="K46" s="955"/>
      <c r="L46" s="955"/>
      <c r="M46" s="956"/>
      <c r="N46" s="1037"/>
      <c r="O46" s="403"/>
      <c r="P46" s="403"/>
      <c r="Q46" s="403"/>
      <c r="R46" s="403"/>
      <c r="S46" s="403"/>
      <c r="T46" s="403"/>
      <c r="U46" s="403"/>
      <c r="V46" s="403"/>
      <c r="W46" s="403"/>
      <c r="X46" s="403"/>
      <c r="Y46" s="403"/>
      <c r="Z46" s="403"/>
      <c r="AA46" s="403"/>
      <c r="AB46" s="403"/>
      <c r="AC46" s="403"/>
      <c r="AD46" s="404"/>
      <c r="AE46" s="1038" t="s">
        <v>210</v>
      </c>
      <c r="AF46" s="1039"/>
      <c r="AG46" s="1040"/>
      <c r="AH46" s="1071" t="str">
        <f>VLOOKUP("専任取引士"&amp;ROUNDUP(ROW($A43)/11,0),sentori,19,FALSE)&amp;""</f>
        <v/>
      </c>
      <c r="AI46" s="1051"/>
      <c r="AJ46" s="1051"/>
      <c r="AK46" s="1051"/>
      <c r="AL46" s="1051"/>
      <c r="AM46" s="1051"/>
      <c r="AN46" s="1051"/>
      <c r="AO46" s="1051"/>
      <c r="AP46" s="1051"/>
      <c r="AQ46" s="1051"/>
      <c r="AR46" s="1051"/>
      <c r="AS46" s="1051"/>
      <c r="AT46" s="1051"/>
      <c r="AU46" s="1051"/>
      <c r="AV46" s="1051"/>
      <c r="AW46" s="1051"/>
      <c r="AX46" s="1072"/>
      <c r="AY46" s="1028"/>
      <c r="AZ46" s="1029"/>
      <c r="BA46" s="918"/>
      <c r="BB46" s="920"/>
      <c r="DU46" s="163"/>
      <c r="DV46" s="61" t="s">
        <v>173</v>
      </c>
      <c r="DW46" s="61" t="s">
        <v>587</v>
      </c>
      <c r="EA46" s="61" t="s">
        <v>170</v>
      </c>
    </row>
    <row r="47" spans="1:131" ht="11.25" customHeight="1" x14ac:dyDescent="0.15">
      <c r="A47" s="1003"/>
      <c r="B47" s="1004"/>
      <c r="C47" s="1004"/>
      <c r="D47" s="1004"/>
      <c r="E47" s="1004"/>
      <c r="F47" s="1004"/>
      <c r="G47" s="1005"/>
      <c r="H47" s="957"/>
      <c r="I47" s="955"/>
      <c r="J47" s="955"/>
      <c r="K47" s="955"/>
      <c r="L47" s="955"/>
      <c r="M47" s="956"/>
      <c r="N47" s="1014"/>
      <c r="O47" s="405"/>
      <c r="P47" s="405"/>
      <c r="Q47" s="405"/>
      <c r="R47" s="405"/>
      <c r="S47" s="405"/>
      <c r="T47" s="405"/>
      <c r="U47" s="405"/>
      <c r="V47" s="405"/>
      <c r="W47" s="405"/>
      <c r="X47" s="405"/>
      <c r="Y47" s="405"/>
      <c r="Z47" s="405"/>
      <c r="AA47" s="405"/>
      <c r="AB47" s="405"/>
      <c r="AC47" s="405"/>
      <c r="AD47" s="406"/>
      <c r="AE47" s="1041"/>
      <c r="AF47" s="1024"/>
      <c r="AG47" s="1042"/>
      <c r="AH47" s="1073"/>
      <c r="AI47" s="1023"/>
      <c r="AJ47" s="1023"/>
      <c r="AK47" s="1023"/>
      <c r="AL47" s="1023"/>
      <c r="AM47" s="1023"/>
      <c r="AN47" s="1023"/>
      <c r="AO47" s="1023"/>
      <c r="AP47" s="1023"/>
      <c r="AQ47" s="1023"/>
      <c r="AR47" s="1023"/>
      <c r="AS47" s="1023"/>
      <c r="AT47" s="1023"/>
      <c r="AU47" s="1023"/>
      <c r="AV47" s="1023"/>
      <c r="AW47" s="1023"/>
      <c r="AX47" s="1074"/>
      <c r="AY47" s="1030"/>
      <c r="AZ47" s="1031"/>
      <c r="BA47" s="921"/>
      <c r="BB47" s="923"/>
      <c r="DU47" s="163"/>
      <c r="DV47" s="61" t="s">
        <v>176</v>
      </c>
      <c r="DW47" s="61" t="s">
        <v>588</v>
      </c>
      <c r="EA47" s="61" t="s">
        <v>173</v>
      </c>
    </row>
    <row r="48" spans="1:131" ht="11.25" customHeight="1" x14ac:dyDescent="0.15">
      <c r="A48" s="1003"/>
      <c r="B48" s="1004"/>
      <c r="C48" s="1004"/>
      <c r="D48" s="1004"/>
      <c r="E48" s="1004"/>
      <c r="F48" s="1004"/>
      <c r="G48" s="1005"/>
      <c r="H48" s="262" t="s">
        <v>131</v>
      </c>
      <c r="I48" s="955"/>
      <c r="J48" s="955"/>
      <c r="K48" s="955"/>
      <c r="L48" s="955"/>
      <c r="M48" s="956"/>
      <c r="N48" s="1043" t="s">
        <v>568</v>
      </c>
      <c r="O48" s="1044"/>
      <c r="P48" s="1070" t="str">
        <f>VLOOKUP("専任取引士"&amp;ROUNDUP(ROW($A43)/11,0),sentori,12,FALSE)&amp;""</f>
        <v/>
      </c>
      <c r="Q48" s="1070"/>
      <c r="R48" s="1070"/>
      <c r="S48" s="1070"/>
      <c r="T48" s="1070"/>
      <c r="U48" s="1070"/>
      <c r="V48" s="1070"/>
      <c r="W48" s="1070"/>
      <c r="X48" s="1070"/>
      <c r="Y48" s="1070"/>
      <c r="Z48" s="1039"/>
      <c r="AA48" s="1039"/>
      <c r="AB48" s="1039"/>
      <c r="AC48" s="1039"/>
      <c r="AD48" s="1039"/>
      <c r="AE48" s="1039"/>
      <c r="AF48" s="1039"/>
      <c r="AG48" s="1039"/>
      <c r="AH48" s="1039"/>
      <c r="AI48" s="1039"/>
      <c r="AJ48" s="1039"/>
      <c r="AK48" s="1039"/>
      <c r="AL48" s="1039"/>
      <c r="AM48" s="1039"/>
      <c r="AN48" s="1039"/>
      <c r="AO48" s="1039"/>
      <c r="AP48" s="1039"/>
      <c r="AQ48" s="1039"/>
      <c r="AR48" s="1039"/>
      <c r="AS48" s="1039"/>
      <c r="AT48" s="1039"/>
      <c r="AU48" s="1039"/>
      <c r="AV48" s="1039"/>
      <c r="AW48" s="1039"/>
      <c r="AX48" s="1039"/>
      <c r="AY48" s="1039"/>
      <c r="AZ48" s="1039"/>
      <c r="BA48" s="1039"/>
      <c r="BB48" s="1045"/>
      <c r="DU48" s="164"/>
      <c r="DV48" s="61" t="s">
        <v>179</v>
      </c>
      <c r="DW48" s="61" t="s">
        <v>589</v>
      </c>
      <c r="EA48" s="61" t="s">
        <v>176</v>
      </c>
    </row>
    <row r="49" spans="1:131" ht="11.25" customHeight="1" x14ac:dyDescent="0.15">
      <c r="A49" s="1003"/>
      <c r="B49" s="1004"/>
      <c r="C49" s="1004"/>
      <c r="D49" s="1004"/>
      <c r="E49" s="1004"/>
      <c r="F49" s="1004"/>
      <c r="G49" s="1005"/>
      <c r="H49" s="957"/>
      <c r="I49" s="955"/>
      <c r="J49" s="955"/>
      <c r="K49" s="955"/>
      <c r="L49" s="955"/>
      <c r="M49" s="956"/>
      <c r="N49" s="1037"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"&amp;VLOOKUP("専任取引士"&amp;ROUNDUP(ROW($A43)/11,0),sentori,17,FALSE),VLOOKUP("専任取引士"&amp;ROUNDUP(ROW($A43)/11,0),sentori,18,FALSE))</f>
        <v>　</v>
      </c>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403"/>
      <c r="AQ49" s="403"/>
      <c r="AR49" s="403"/>
      <c r="AS49" s="403"/>
      <c r="AT49" s="403"/>
      <c r="AU49" s="403"/>
      <c r="AV49" s="403"/>
      <c r="AW49" s="403"/>
      <c r="AX49" s="403"/>
      <c r="AY49" s="403"/>
      <c r="AZ49" s="403"/>
      <c r="BA49" s="403"/>
      <c r="BB49" s="1046"/>
      <c r="DU49" s="164"/>
      <c r="DV49" s="61" t="s">
        <v>182</v>
      </c>
      <c r="DW49" s="61" t="s">
        <v>590</v>
      </c>
      <c r="EA49" s="61" t="s">
        <v>179</v>
      </c>
    </row>
    <row r="50" spans="1:131" ht="11.25" customHeight="1" x14ac:dyDescent="0.15">
      <c r="A50" s="1003"/>
      <c r="B50" s="1004"/>
      <c r="C50" s="1004"/>
      <c r="D50" s="1004"/>
      <c r="E50" s="1004"/>
      <c r="F50" s="1004"/>
      <c r="G50" s="1005"/>
      <c r="H50" s="1063"/>
      <c r="I50" s="233"/>
      <c r="J50" s="233"/>
      <c r="K50" s="233"/>
      <c r="L50" s="233"/>
      <c r="M50" s="1032"/>
      <c r="N50" s="1037"/>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403"/>
      <c r="AQ50" s="403"/>
      <c r="AR50" s="403"/>
      <c r="AS50" s="403"/>
      <c r="AT50" s="403"/>
      <c r="AU50" s="403"/>
      <c r="AV50" s="403"/>
      <c r="AW50" s="403"/>
      <c r="AX50" s="403"/>
      <c r="AY50" s="403"/>
      <c r="AZ50" s="403"/>
      <c r="BA50" s="403"/>
      <c r="BB50" s="1046"/>
      <c r="DU50" s="163"/>
      <c r="DV50" s="61" t="s">
        <v>185</v>
      </c>
      <c r="DW50" s="61" t="s">
        <v>591</v>
      </c>
      <c r="EA50" s="61" t="s">
        <v>182</v>
      </c>
    </row>
    <row r="51" spans="1:131" ht="11.25" customHeight="1" x14ac:dyDescent="0.15">
      <c r="A51" s="1003"/>
      <c r="B51" s="1004"/>
      <c r="C51" s="1004"/>
      <c r="D51" s="1004"/>
      <c r="E51" s="1004"/>
      <c r="F51" s="1004"/>
      <c r="G51" s="1005"/>
      <c r="H51" s="957"/>
      <c r="I51" s="955"/>
      <c r="J51" s="955"/>
      <c r="K51" s="955"/>
      <c r="L51" s="955"/>
      <c r="M51" s="956"/>
      <c r="N51" s="1014"/>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1047"/>
      <c r="DU51" s="163"/>
      <c r="DV51" s="61" t="s">
        <v>188</v>
      </c>
      <c r="DW51" s="61" t="s">
        <v>592</v>
      </c>
      <c r="EA51" s="61" t="s">
        <v>185</v>
      </c>
    </row>
    <row r="52" spans="1:131" ht="11.25" customHeight="1" x14ac:dyDescent="0.15">
      <c r="A52" s="1003"/>
      <c r="B52" s="1004"/>
      <c r="C52" s="1004"/>
      <c r="D52" s="1004"/>
      <c r="E52" s="1004"/>
      <c r="F52" s="1004"/>
      <c r="G52" s="1005"/>
      <c r="H52" s="289" t="s">
        <v>227</v>
      </c>
      <c r="I52" s="205"/>
      <c r="J52" s="205"/>
      <c r="K52" s="205"/>
      <c r="L52" s="205"/>
      <c r="M52" s="315"/>
      <c r="N52" s="1049" t="s">
        <v>561</v>
      </c>
      <c r="O52" s="1053" t="str">
        <f>IF(ISBLANK(VLOOKUP("専任取引士"&amp;ROUNDUP(ROW($A43)/11,0),sentori,20,FALSE)),"",VLOOKUP("専任取引士"&amp;ROUNDUP(ROW($A43)/11,0),sentori,20,FALSE))</f>
        <v/>
      </c>
      <c r="P52" s="1053"/>
      <c r="Q52" s="1053"/>
      <c r="R52" s="1053"/>
      <c r="S52" s="1053"/>
      <c r="T52" s="1053"/>
      <c r="U52" s="1053"/>
      <c r="V52" s="1055" t="s">
        <v>562</v>
      </c>
      <c r="W52" s="1039" t="s">
        <v>563</v>
      </c>
      <c r="X52" s="1044"/>
      <c r="Y52" s="1051" t="str">
        <f>IF(ISBLANK(VLOOKUP("専任取引士"&amp;ROUNDUP(ROW($A43)/11,0),sentori,21,FALSE)),"",VLOOKUP("専任取引士"&amp;ROUNDUP(ROW($A43)/11,0),sentori,21,FALSE))</f>
        <v/>
      </c>
      <c r="Z52" s="1051"/>
      <c r="AA52" s="1051"/>
      <c r="AB52" s="1051"/>
      <c r="AC52" s="1051"/>
      <c r="AD52" s="1051"/>
      <c r="AE52" s="1051"/>
      <c r="AF52" s="1051"/>
      <c r="AG52" s="1039" t="s">
        <v>564</v>
      </c>
      <c r="AH52" s="1057"/>
      <c r="AI52" s="1038" t="s">
        <v>570</v>
      </c>
      <c r="AJ52" s="1039"/>
      <c r="AK52" s="1039"/>
      <c r="AL52" s="1039"/>
      <c r="AM52" s="1040"/>
      <c r="AN52" s="1061" t="str">
        <f>IF(ISBLANK(VLOOKUP("専任取引士"&amp;ROUNDUP(ROW($A43)/11,0),sentori,22,FALSE)),"",TEXT(VLOOKUP("専任取引士"&amp;ROUNDUP(ROW($A43)/11,0),sentori,22,FALSE),"ggg"))</f>
        <v/>
      </c>
      <c r="AO52" s="1053"/>
      <c r="AP52" s="1053"/>
      <c r="AQ52" s="1051" t="str">
        <f>IF(ISBLANK(VLOOKUP("専任取引士"&amp;ROUNDUP(ROW($A43)/11,0),sentori,22,FALSE)),"",TEXT(VLOOKUP("専任取引士"&amp;ROUNDUP(ROW($A43)/11,0),sentori,22,FALSE),"e"))</f>
        <v/>
      </c>
      <c r="AR52" s="1051"/>
      <c r="AS52" s="1039" t="s">
        <v>197</v>
      </c>
      <c r="AT52" s="1039"/>
      <c r="AU52" s="1051" t="str">
        <f>IF(ISBLANK(VLOOKUP("専任取引士"&amp;ROUNDUP(ROW($A43)/11,0),sentori,22,FALSE)),"",MONTH(VLOOKUP("専任取引士"&amp;ROUNDUP(ROW($A43)/11,0),sentori,22,FALSE)))</f>
        <v/>
      </c>
      <c r="AV52" s="1051"/>
      <c r="AW52" s="1039" t="s">
        <v>198</v>
      </c>
      <c r="AX52" s="1039"/>
      <c r="AY52" s="1051" t="str">
        <f>IF(ISBLANK(VLOOKUP("専任取引士"&amp;ROUNDUP(ROW($A43)/11,0),sentori,22,FALSE)),"",DAY(VLOOKUP("専任取引士"&amp;ROUNDUP(ROW($A43)/11,0),sentori,22,FALSE)))</f>
        <v/>
      </c>
      <c r="AZ52" s="1051"/>
      <c r="BA52" s="1039" t="s">
        <v>199</v>
      </c>
      <c r="BB52" s="1045"/>
      <c r="DU52" s="163"/>
      <c r="DV52" s="61" t="s">
        <v>193</v>
      </c>
      <c r="DW52" s="61" t="s">
        <v>593</v>
      </c>
      <c r="EA52" s="61" t="s">
        <v>188</v>
      </c>
    </row>
    <row r="53" spans="1:131" ht="11.25" customHeight="1" x14ac:dyDescent="0.15">
      <c r="A53" s="1006"/>
      <c r="B53" s="1007"/>
      <c r="C53" s="1007"/>
      <c r="D53" s="1007"/>
      <c r="E53" s="1007"/>
      <c r="F53" s="1007"/>
      <c r="G53" s="1008"/>
      <c r="H53" s="262"/>
      <c r="I53" s="263"/>
      <c r="J53" s="263"/>
      <c r="K53" s="263"/>
      <c r="L53" s="263"/>
      <c r="M53" s="264"/>
      <c r="N53" s="1050"/>
      <c r="O53" s="1054"/>
      <c r="P53" s="1054"/>
      <c r="Q53" s="1054"/>
      <c r="R53" s="1054"/>
      <c r="S53" s="1054"/>
      <c r="T53" s="1054"/>
      <c r="U53" s="1054"/>
      <c r="V53" s="1056"/>
      <c r="W53" s="989"/>
      <c r="X53" s="989"/>
      <c r="Y53" s="1052"/>
      <c r="Z53" s="1052"/>
      <c r="AA53" s="1052"/>
      <c r="AB53" s="1052"/>
      <c r="AC53" s="1052"/>
      <c r="AD53" s="1052"/>
      <c r="AE53" s="1052"/>
      <c r="AF53" s="1052"/>
      <c r="AG53" s="989"/>
      <c r="AH53" s="1058"/>
      <c r="AI53" s="1059"/>
      <c r="AJ53" s="978"/>
      <c r="AK53" s="978"/>
      <c r="AL53" s="978"/>
      <c r="AM53" s="1060"/>
      <c r="AN53" s="1062"/>
      <c r="AO53" s="1054"/>
      <c r="AP53" s="1054"/>
      <c r="AQ53" s="1052"/>
      <c r="AR53" s="1052"/>
      <c r="AS53" s="978"/>
      <c r="AT53" s="978"/>
      <c r="AU53" s="1052"/>
      <c r="AV53" s="1052"/>
      <c r="AW53" s="978"/>
      <c r="AX53" s="978"/>
      <c r="AY53" s="1052"/>
      <c r="AZ53" s="1052"/>
      <c r="BA53" s="978"/>
      <c r="BB53" s="983"/>
      <c r="DU53" s="163"/>
      <c r="DV53" s="61" t="s">
        <v>191</v>
      </c>
      <c r="DW53" s="61" t="s">
        <v>594</v>
      </c>
      <c r="EA53" s="61" t="s">
        <v>193</v>
      </c>
    </row>
    <row r="54" spans="1:131" ht="11.25" customHeight="1" x14ac:dyDescent="0.15">
      <c r="A54" s="1000" t="s">
        <v>567</v>
      </c>
      <c r="B54" s="1001"/>
      <c r="C54" s="1001"/>
      <c r="D54" s="1001"/>
      <c r="E54" s="1001"/>
      <c r="F54" s="1001"/>
      <c r="G54" s="1002"/>
      <c r="H54" s="934" t="s">
        <v>56</v>
      </c>
      <c r="I54" s="1009"/>
      <c r="J54" s="1009"/>
      <c r="K54" s="1009"/>
      <c r="L54" s="1009"/>
      <c r="M54" s="1010"/>
      <c r="N54" s="1011" t="str">
        <f>IF(ISBLANK(VLOOKUP("専任取引士"&amp;ROUNDUP(ROW($A54)/11,0),sentori,4,FALSE)),"",VLOOKUP("専任取引士"&amp;ROUNDUP(ROW($A54)/11,0),sentori,4,FALSE))</f>
        <v/>
      </c>
      <c r="O54" s="1012"/>
      <c r="P54" s="1012"/>
      <c r="Q54" s="1012"/>
      <c r="R54" s="1012"/>
      <c r="S54" s="1012"/>
      <c r="T54" s="1012"/>
      <c r="U54" s="1012"/>
      <c r="V54" s="1012"/>
      <c r="W54" s="1012"/>
      <c r="X54" s="1012"/>
      <c r="Y54" s="1012"/>
      <c r="Z54" s="1012"/>
      <c r="AA54" s="1012"/>
      <c r="AB54" s="1012"/>
      <c r="AC54" s="1012"/>
      <c r="AD54" s="1013"/>
      <c r="AE54" s="1015" t="s">
        <v>196</v>
      </c>
      <c r="AF54" s="1016"/>
      <c r="AG54" s="915" t="str">
        <f>IF(ISBLANK(VLOOKUP("専任取引士"&amp;ROUNDUP(ROW($A54)/11,0),sentori,8,FALSE)),"",TEXT(VLOOKUP("専任取引士"&amp;ROUNDUP(ROW($A54)/11,0),sentori,8,FALSE),"ggg"))</f>
        <v/>
      </c>
      <c r="AH54" s="916"/>
      <c r="AI54" s="916"/>
      <c r="AJ54" s="916"/>
      <c r="AK54" s="1021" t="str">
        <f>IF(ISBLANK(VLOOKUP("専任取引士"&amp;ROUNDUP(ROW($A54)/11,0),sentori,8,FALSE)),"",TEXT(VLOOKUP("専任取引士"&amp;ROUNDUP(ROW($A54)/11,0),sentori,8,FALSE),"e"))</f>
        <v/>
      </c>
      <c r="AL54" s="1021"/>
      <c r="AM54" s="1021"/>
      <c r="AN54" s="1021"/>
      <c r="AO54" s="995" t="s">
        <v>197</v>
      </c>
      <c r="AP54" s="995"/>
      <c r="AQ54" s="1021" t="str">
        <f>IF(ISBLANK(VLOOKUP("専任取引士"&amp;ROUNDUP(ROW($A54)/11,0),sentori,8,FALSE)),"",MONTH(VLOOKUP("専任取引士"&amp;ROUNDUP(ROW($A54)/11,0),sentori,8,FALSE)))</f>
        <v/>
      </c>
      <c r="AR54" s="1021"/>
      <c r="AS54" s="995" t="s">
        <v>198</v>
      </c>
      <c r="AT54" s="996"/>
      <c r="AU54" s="1021" t="str">
        <f>IF(ISBLANK(VLOOKUP("専任取引士"&amp;ROUNDUP(ROW($A54)/11,0),sentori,8,FALSE)),"",DAY(VLOOKUP("専任取引士"&amp;ROUNDUP(ROW($A54)/11,0),sentori,8,FALSE)))</f>
        <v/>
      </c>
      <c r="AV54" s="1021"/>
      <c r="AW54" s="995" t="s">
        <v>199</v>
      </c>
      <c r="AX54" s="995"/>
      <c r="AY54" s="1026" t="s">
        <v>200</v>
      </c>
      <c r="AZ54" s="1027" t="str">
        <f>LEFT(VLOOKUP("専任取引士1",sentori,7,FALSE),1)</f>
        <v/>
      </c>
      <c r="BA54" s="915" t="str">
        <f>LEFT(VLOOKUP("専任取引士"&amp;ROUNDUP(ROW($A54)/11,0),sentori,7,FALSE),1)</f>
        <v/>
      </c>
      <c r="BB54" s="917"/>
      <c r="DU54" s="163"/>
      <c r="DV54" s="61" t="s">
        <v>201</v>
      </c>
      <c r="DW54" s="61" t="s">
        <v>595</v>
      </c>
      <c r="EA54" s="61" t="s">
        <v>191</v>
      </c>
    </row>
    <row r="55" spans="1:131" ht="11.25" customHeight="1" x14ac:dyDescent="0.15">
      <c r="A55" s="1003"/>
      <c r="B55" s="1004"/>
      <c r="C55" s="1004"/>
      <c r="D55" s="1004"/>
      <c r="E55" s="1004"/>
      <c r="F55" s="1004"/>
      <c r="G55" s="1005"/>
      <c r="H55" s="951"/>
      <c r="I55" s="952"/>
      <c r="J55" s="952"/>
      <c r="K55" s="952"/>
      <c r="L55" s="952"/>
      <c r="M55" s="953"/>
      <c r="N55" s="1014"/>
      <c r="O55" s="405"/>
      <c r="P55" s="405"/>
      <c r="Q55" s="405"/>
      <c r="R55" s="405"/>
      <c r="S55" s="405"/>
      <c r="T55" s="405"/>
      <c r="U55" s="405"/>
      <c r="V55" s="405"/>
      <c r="W55" s="405"/>
      <c r="X55" s="405"/>
      <c r="Y55" s="405"/>
      <c r="Z55" s="405"/>
      <c r="AA55" s="405"/>
      <c r="AB55" s="405"/>
      <c r="AC55" s="405"/>
      <c r="AD55" s="406"/>
      <c r="AE55" s="1017"/>
      <c r="AF55" s="1018"/>
      <c r="AG55" s="918"/>
      <c r="AH55" s="919"/>
      <c r="AI55" s="919"/>
      <c r="AJ55" s="919"/>
      <c r="AK55" s="1022"/>
      <c r="AL55" s="1022"/>
      <c r="AM55" s="1022"/>
      <c r="AN55" s="1022"/>
      <c r="AO55" s="528"/>
      <c r="AP55" s="528"/>
      <c r="AQ55" s="1022"/>
      <c r="AR55" s="1022"/>
      <c r="AS55" s="506"/>
      <c r="AT55" s="506"/>
      <c r="AU55" s="1022"/>
      <c r="AV55" s="1022"/>
      <c r="AW55" s="528"/>
      <c r="AX55" s="528"/>
      <c r="AY55" s="1028"/>
      <c r="AZ55" s="1029"/>
      <c r="BA55" s="918"/>
      <c r="BB55" s="920"/>
      <c r="DU55" s="163"/>
      <c r="DV55" s="61" t="s">
        <v>204</v>
      </c>
      <c r="DW55" s="61" t="s">
        <v>596</v>
      </c>
      <c r="EA55" s="61" t="s">
        <v>201</v>
      </c>
    </row>
    <row r="56" spans="1:131" ht="11.25" customHeight="1" x14ac:dyDescent="0.15">
      <c r="A56" s="1003"/>
      <c r="B56" s="1004"/>
      <c r="C56" s="1004"/>
      <c r="D56" s="1004"/>
      <c r="E56" s="1004"/>
      <c r="F56" s="1004"/>
      <c r="G56" s="1005"/>
      <c r="H56" s="262" t="s">
        <v>114</v>
      </c>
      <c r="I56" s="955"/>
      <c r="J56" s="955"/>
      <c r="K56" s="955"/>
      <c r="L56" s="955"/>
      <c r="M56" s="956"/>
      <c r="N56" s="1034" t="str">
        <f>IF(ISBLANK(VLOOKUP("専任取引士"&amp;ROUNDUP(ROW($A54)/11,0),sentori,3,FALSE)),"",VLOOKUP("専任取引士"&amp;ROUNDUP(ROW($A54)/11,0),sentori,3,FALSE))</f>
        <v/>
      </c>
      <c r="O56" s="1035"/>
      <c r="P56" s="1035"/>
      <c r="Q56" s="1035"/>
      <c r="R56" s="1035"/>
      <c r="S56" s="1035"/>
      <c r="T56" s="1035"/>
      <c r="U56" s="1035"/>
      <c r="V56" s="1035"/>
      <c r="W56" s="1035"/>
      <c r="X56" s="1035"/>
      <c r="Y56" s="1035"/>
      <c r="Z56" s="1035"/>
      <c r="AA56" s="1035"/>
      <c r="AB56" s="1035"/>
      <c r="AC56" s="1035"/>
      <c r="AD56" s="1036"/>
      <c r="AE56" s="1019"/>
      <c r="AF56" s="1020"/>
      <c r="AG56" s="921"/>
      <c r="AH56" s="922"/>
      <c r="AI56" s="922"/>
      <c r="AJ56" s="922"/>
      <c r="AK56" s="1023"/>
      <c r="AL56" s="1023"/>
      <c r="AM56" s="1023"/>
      <c r="AN56" s="1023"/>
      <c r="AO56" s="1024"/>
      <c r="AP56" s="1024"/>
      <c r="AQ56" s="1023"/>
      <c r="AR56" s="1023"/>
      <c r="AS56" s="1025"/>
      <c r="AT56" s="1025"/>
      <c r="AU56" s="1023"/>
      <c r="AV56" s="1023"/>
      <c r="AW56" s="1024"/>
      <c r="AX56" s="1024"/>
      <c r="AY56" s="1028"/>
      <c r="AZ56" s="1029"/>
      <c r="BA56" s="918"/>
      <c r="BB56" s="920"/>
      <c r="DU56" s="163"/>
      <c r="DV56" s="61" t="s">
        <v>207</v>
      </c>
      <c r="DW56" s="61" t="s">
        <v>597</v>
      </c>
      <c r="EA56" s="61" t="s">
        <v>204</v>
      </c>
    </row>
    <row r="57" spans="1:131" ht="11.25" customHeight="1" x14ac:dyDescent="0.15">
      <c r="A57" s="1003"/>
      <c r="B57" s="1004"/>
      <c r="C57" s="1004"/>
      <c r="D57" s="1004"/>
      <c r="E57" s="1004"/>
      <c r="F57" s="1004"/>
      <c r="G57" s="1005"/>
      <c r="H57" s="957"/>
      <c r="I57" s="955"/>
      <c r="J57" s="955"/>
      <c r="K57" s="955"/>
      <c r="L57" s="955"/>
      <c r="M57" s="956"/>
      <c r="N57" s="1037"/>
      <c r="O57" s="403"/>
      <c r="P57" s="403"/>
      <c r="Q57" s="403"/>
      <c r="R57" s="403"/>
      <c r="S57" s="403"/>
      <c r="T57" s="403"/>
      <c r="U57" s="403"/>
      <c r="V57" s="403"/>
      <c r="W57" s="403"/>
      <c r="X57" s="403"/>
      <c r="Y57" s="403"/>
      <c r="Z57" s="403"/>
      <c r="AA57" s="403"/>
      <c r="AB57" s="403"/>
      <c r="AC57" s="403"/>
      <c r="AD57" s="404"/>
      <c r="AE57" s="1038" t="s">
        <v>210</v>
      </c>
      <c r="AF57" s="1039"/>
      <c r="AG57" s="1040"/>
      <c r="AH57" s="1071" t="str">
        <f>VLOOKUP("専任取引士"&amp;ROUNDUP(ROW($A54)/11,0),sentori,19,FALSE)&amp;""</f>
        <v/>
      </c>
      <c r="AI57" s="1051"/>
      <c r="AJ57" s="1051"/>
      <c r="AK57" s="1051"/>
      <c r="AL57" s="1051"/>
      <c r="AM57" s="1051"/>
      <c r="AN57" s="1051"/>
      <c r="AO57" s="1051"/>
      <c r="AP57" s="1051"/>
      <c r="AQ57" s="1051"/>
      <c r="AR57" s="1051"/>
      <c r="AS57" s="1051"/>
      <c r="AT57" s="1051"/>
      <c r="AU57" s="1051"/>
      <c r="AV57" s="1051"/>
      <c r="AW57" s="1051"/>
      <c r="AX57" s="1072"/>
      <c r="AY57" s="1028"/>
      <c r="AZ57" s="1029"/>
      <c r="BA57" s="918"/>
      <c r="BB57" s="920"/>
      <c r="DU57" s="163"/>
      <c r="DV57" s="61" t="s">
        <v>211</v>
      </c>
      <c r="DW57" s="61" t="s">
        <v>598</v>
      </c>
      <c r="EA57" s="61" t="s">
        <v>207</v>
      </c>
    </row>
    <row r="58" spans="1:131" ht="11.25" customHeight="1" x14ac:dyDescent="0.15">
      <c r="A58" s="1003"/>
      <c r="B58" s="1004"/>
      <c r="C58" s="1004"/>
      <c r="D58" s="1004"/>
      <c r="E58" s="1004"/>
      <c r="F58" s="1004"/>
      <c r="G58" s="1005"/>
      <c r="H58" s="957"/>
      <c r="I58" s="955"/>
      <c r="J58" s="955"/>
      <c r="K58" s="955"/>
      <c r="L58" s="955"/>
      <c r="M58" s="956"/>
      <c r="N58" s="1014"/>
      <c r="O58" s="405"/>
      <c r="P58" s="405"/>
      <c r="Q58" s="405"/>
      <c r="R58" s="405"/>
      <c r="S58" s="405"/>
      <c r="T58" s="405"/>
      <c r="U58" s="405"/>
      <c r="V58" s="405"/>
      <c r="W58" s="405"/>
      <c r="X58" s="405"/>
      <c r="Y58" s="405"/>
      <c r="Z58" s="405"/>
      <c r="AA58" s="405"/>
      <c r="AB58" s="405"/>
      <c r="AC58" s="405"/>
      <c r="AD58" s="406"/>
      <c r="AE58" s="1041"/>
      <c r="AF58" s="1024"/>
      <c r="AG58" s="1042"/>
      <c r="AH58" s="1073"/>
      <c r="AI58" s="1023"/>
      <c r="AJ58" s="1023"/>
      <c r="AK58" s="1023"/>
      <c r="AL58" s="1023"/>
      <c r="AM58" s="1023"/>
      <c r="AN58" s="1023"/>
      <c r="AO58" s="1023"/>
      <c r="AP58" s="1023"/>
      <c r="AQ58" s="1023"/>
      <c r="AR58" s="1023"/>
      <c r="AS58" s="1023"/>
      <c r="AT58" s="1023"/>
      <c r="AU58" s="1023"/>
      <c r="AV58" s="1023"/>
      <c r="AW58" s="1023"/>
      <c r="AX58" s="1074"/>
      <c r="AY58" s="1030"/>
      <c r="AZ58" s="1031"/>
      <c r="BA58" s="921"/>
      <c r="BB58" s="923"/>
      <c r="DU58" s="163"/>
      <c r="DV58" s="61" t="s">
        <v>214</v>
      </c>
      <c r="DW58" s="61" t="s">
        <v>599</v>
      </c>
      <c r="EA58" s="61" t="s">
        <v>211</v>
      </c>
    </row>
    <row r="59" spans="1:131" ht="11.25" customHeight="1" x14ac:dyDescent="0.15">
      <c r="A59" s="1003"/>
      <c r="B59" s="1004"/>
      <c r="C59" s="1004"/>
      <c r="D59" s="1004"/>
      <c r="E59" s="1004"/>
      <c r="F59" s="1004"/>
      <c r="G59" s="1005"/>
      <c r="H59" s="262" t="s">
        <v>131</v>
      </c>
      <c r="I59" s="955"/>
      <c r="J59" s="955"/>
      <c r="K59" s="955"/>
      <c r="L59" s="955"/>
      <c r="M59" s="956"/>
      <c r="N59" s="1043" t="s">
        <v>568</v>
      </c>
      <c r="O59" s="1044"/>
      <c r="P59" s="1070" t="str">
        <f>VLOOKUP("専任取引士"&amp;ROUNDUP(ROW($A54)/11,0),sentori,12,FALSE)&amp;""</f>
        <v/>
      </c>
      <c r="Q59" s="1070"/>
      <c r="R59" s="1070"/>
      <c r="S59" s="1070"/>
      <c r="T59" s="1070"/>
      <c r="U59" s="1070"/>
      <c r="V59" s="1070"/>
      <c r="W59" s="1070"/>
      <c r="X59" s="1070"/>
      <c r="Y59" s="1070"/>
      <c r="Z59" s="1039"/>
      <c r="AA59" s="1039"/>
      <c r="AB59" s="1039"/>
      <c r="AC59" s="1039"/>
      <c r="AD59" s="1039"/>
      <c r="AE59" s="1039"/>
      <c r="AF59" s="1039"/>
      <c r="AG59" s="1039"/>
      <c r="AH59" s="1039"/>
      <c r="AI59" s="1039"/>
      <c r="AJ59" s="1039"/>
      <c r="AK59" s="1039"/>
      <c r="AL59" s="1039"/>
      <c r="AM59" s="1039"/>
      <c r="AN59" s="1039"/>
      <c r="AO59" s="1039"/>
      <c r="AP59" s="1039"/>
      <c r="AQ59" s="1039"/>
      <c r="AR59" s="1039"/>
      <c r="AS59" s="1039"/>
      <c r="AT59" s="1039"/>
      <c r="AU59" s="1039"/>
      <c r="AV59" s="1039"/>
      <c r="AW59" s="1039"/>
      <c r="AX59" s="1039"/>
      <c r="AY59" s="1039"/>
      <c r="AZ59" s="1039"/>
      <c r="BA59" s="1039"/>
      <c r="BB59" s="1045"/>
      <c r="DU59" s="164"/>
      <c r="DV59" s="61" t="s">
        <v>218</v>
      </c>
      <c r="DW59" s="61" t="s">
        <v>600</v>
      </c>
      <c r="EA59" s="61" t="s">
        <v>214</v>
      </c>
    </row>
    <row r="60" spans="1:131" ht="11.25" customHeight="1" x14ac:dyDescent="0.15">
      <c r="A60" s="1003"/>
      <c r="B60" s="1004"/>
      <c r="C60" s="1004"/>
      <c r="D60" s="1004"/>
      <c r="E60" s="1004"/>
      <c r="F60" s="1004"/>
      <c r="G60" s="1005"/>
      <c r="H60" s="957"/>
      <c r="I60" s="955"/>
      <c r="J60" s="955"/>
      <c r="K60" s="955"/>
      <c r="L60" s="955"/>
      <c r="M60" s="956"/>
      <c r="N60" s="1037"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"&amp;VLOOKUP("専任取引士"&amp;ROUNDUP(ROW($A54)/11,0),sentori,17,FALSE),VLOOKUP("専任取引士"&amp;ROUNDUP(ROW($A54)/11,0),sentori,18,FALSE))</f>
        <v>　</v>
      </c>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403"/>
      <c r="BA60" s="403"/>
      <c r="BB60" s="1046"/>
      <c r="DU60" s="164"/>
      <c r="DV60" s="61" t="s">
        <v>221</v>
      </c>
      <c r="DW60" s="61" t="s">
        <v>601</v>
      </c>
      <c r="EA60" s="61" t="s">
        <v>218</v>
      </c>
    </row>
    <row r="61" spans="1:131" ht="11.25" customHeight="1" x14ac:dyDescent="0.15">
      <c r="A61" s="1003"/>
      <c r="B61" s="1004"/>
      <c r="C61" s="1004"/>
      <c r="D61" s="1004"/>
      <c r="E61" s="1004"/>
      <c r="F61" s="1004"/>
      <c r="G61" s="1005"/>
      <c r="H61" s="1063"/>
      <c r="I61" s="233"/>
      <c r="J61" s="233"/>
      <c r="K61" s="233"/>
      <c r="L61" s="233"/>
      <c r="M61" s="1032"/>
      <c r="N61" s="1037"/>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3"/>
      <c r="AY61" s="403"/>
      <c r="AZ61" s="403"/>
      <c r="BA61" s="403"/>
      <c r="BB61" s="1046"/>
      <c r="DU61" s="163"/>
      <c r="DV61" s="61" t="s">
        <v>231</v>
      </c>
      <c r="DW61" s="61" t="s">
        <v>602</v>
      </c>
      <c r="EA61" s="61" t="s">
        <v>221</v>
      </c>
    </row>
    <row r="62" spans="1:131" ht="11.25" customHeight="1" x14ac:dyDescent="0.15">
      <c r="A62" s="1003"/>
      <c r="B62" s="1004"/>
      <c r="C62" s="1004"/>
      <c r="D62" s="1004"/>
      <c r="E62" s="1004"/>
      <c r="F62" s="1004"/>
      <c r="G62" s="1005"/>
      <c r="H62" s="957"/>
      <c r="I62" s="955"/>
      <c r="J62" s="955"/>
      <c r="K62" s="955"/>
      <c r="L62" s="955"/>
      <c r="M62" s="956"/>
      <c r="N62" s="1014"/>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5"/>
      <c r="AZ62" s="405"/>
      <c r="BA62" s="405"/>
      <c r="BB62" s="1047"/>
      <c r="DU62" s="163"/>
      <c r="DV62" s="61" t="s">
        <v>224</v>
      </c>
      <c r="DW62" s="61" t="s">
        <v>603</v>
      </c>
      <c r="EA62" s="61" t="s">
        <v>231</v>
      </c>
    </row>
    <row r="63" spans="1:131" ht="11.25" customHeight="1" x14ac:dyDescent="0.15">
      <c r="A63" s="1003"/>
      <c r="B63" s="1004"/>
      <c r="C63" s="1004"/>
      <c r="D63" s="1004"/>
      <c r="E63" s="1004"/>
      <c r="F63" s="1004"/>
      <c r="G63" s="1005"/>
      <c r="H63" s="289" t="s">
        <v>227</v>
      </c>
      <c r="I63" s="205"/>
      <c r="J63" s="205"/>
      <c r="K63" s="205"/>
      <c r="L63" s="205"/>
      <c r="M63" s="315"/>
      <c r="N63" s="1049" t="s">
        <v>561</v>
      </c>
      <c r="O63" s="1053" t="str">
        <f>IF(ISBLANK(VLOOKUP("専任取引士"&amp;ROUNDUP(ROW($A54)/11,0),sentori,20,FALSE)),"",VLOOKUP("専任取引士"&amp;ROUNDUP(ROW($A54)/11,0),sentori,20,FALSE))</f>
        <v/>
      </c>
      <c r="P63" s="1053"/>
      <c r="Q63" s="1053"/>
      <c r="R63" s="1053"/>
      <c r="S63" s="1053"/>
      <c r="T63" s="1053"/>
      <c r="U63" s="1053"/>
      <c r="V63" s="1055" t="s">
        <v>562</v>
      </c>
      <c r="W63" s="1039" t="s">
        <v>563</v>
      </c>
      <c r="X63" s="1044"/>
      <c r="Y63" s="1051" t="str">
        <f>IF(ISBLANK(VLOOKUP("専任取引士"&amp;ROUNDUP(ROW($A54)/11,0),sentori,21,FALSE)),"",VLOOKUP("専任取引士"&amp;ROUNDUP(ROW($A54)/11,0),sentori,21,FALSE))</f>
        <v/>
      </c>
      <c r="Z63" s="1051"/>
      <c r="AA63" s="1051"/>
      <c r="AB63" s="1051"/>
      <c r="AC63" s="1051"/>
      <c r="AD63" s="1051"/>
      <c r="AE63" s="1051"/>
      <c r="AF63" s="1051"/>
      <c r="AG63" s="1039" t="s">
        <v>564</v>
      </c>
      <c r="AH63" s="1057"/>
      <c r="AI63" s="1038" t="s">
        <v>570</v>
      </c>
      <c r="AJ63" s="1039"/>
      <c r="AK63" s="1039"/>
      <c r="AL63" s="1039"/>
      <c r="AM63" s="1040"/>
      <c r="AN63" s="1061" t="str">
        <f>IF(ISBLANK(VLOOKUP("専任取引士"&amp;ROUNDUP(ROW($A54)/11,0),sentori,22,FALSE)),"",TEXT(VLOOKUP("専任取引士"&amp;ROUNDUP(ROW($A54)/11,0),sentori,22,FALSE),"ggg"))</f>
        <v/>
      </c>
      <c r="AO63" s="1053"/>
      <c r="AP63" s="1053"/>
      <c r="AQ63" s="1051" t="str">
        <f>IF(ISBLANK(VLOOKUP("専任取引士"&amp;ROUNDUP(ROW($A54)/11,0),sentori,22,FALSE)),"",TEXT(VLOOKUP("専任取引士"&amp;ROUNDUP(ROW($A54)/11,0),sentori,22,FALSE),"e"))</f>
        <v/>
      </c>
      <c r="AR63" s="1051"/>
      <c r="AS63" s="1039" t="s">
        <v>197</v>
      </c>
      <c r="AT63" s="1039"/>
      <c r="AU63" s="1051" t="str">
        <f>IF(ISBLANK(VLOOKUP("専任取引士"&amp;ROUNDUP(ROW($A54)/11,0),sentori,22,FALSE)),"",MONTH(VLOOKUP("専任取引士"&amp;ROUNDUP(ROW($A54)/11,0),sentori,22,FALSE)))</f>
        <v/>
      </c>
      <c r="AV63" s="1051"/>
      <c r="AW63" s="1039" t="s">
        <v>198</v>
      </c>
      <c r="AX63" s="1039"/>
      <c r="AY63" s="1051" t="str">
        <f>IF(ISBLANK(VLOOKUP("専任取引士"&amp;ROUNDUP(ROW($A54)/11,0),sentori,22,FALSE)),"",DAY(VLOOKUP("専任取引士"&amp;ROUNDUP(ROW($A54)/11,0),sentori,22,FALSE)))</f>
        <v/>
      </c>
      <c r="AZ63" s="1051"/>
      <c r="BA63" s="1039" t="s">
        <v>199</v>
      </c>
      <c r="BB63" s="1045"/>
      <c r="DU63" s="163"/>
      <c r="DV63" s="61" t="s">
        <v>229</v>
      </c>
      <c r="DW63" s="61" t="s">
        <v>604</v>
      </c>
      <c r="EA63" s="61" t="s">
        <v>224</v>
      </c>
    </row>
    <row r="64" spans="1:131" ht="11.25" customHeight="1" x14ac:dyDescent="0.15">
      <c r="A64" s="1006"/>
      <c r="B64" s="1007"/>
      <c r="C64" s="1007"/>
      <c r="D64" s="1007"/>
      <c r="E64" s="1007"/>
      <c r="F64" s="1007"/>
      <c r="G64" s="1008"/>
      <c r="H64" s="262"/>
      <c r="I64" s="263"/>
      <c r="J64" s="263"/>
      <c r="K64" s="263"/>
      <c r="L64" s="263"/>
      <c r="M64" s="264"/>
      <c r="N64" s="1050"/>
      <c r="O64" s="1054"/>
      <c r="P64" s="1054"/>
      <c r="Q64" s="1054"/>
      <c r="R64" s="1054"/>
      <c r="S64" s="1054"/>
      <c r="T64" s="1054"/>
      <c r="U64" s="1054"/>
      <c r="V64" s="1056"/>
      <c r="W64" s="989"/>
      <c r="X64" s="989"/>
      <c r="Y64" s="1052"/>
      <c r="Z64" s="1052"/>
      <c r="AA64" s="1052"/>
      <c r="AB64" s="1052"/>
      <c r="AC64" s="1052"/>
      <c r="AD64" s="1052"/>
      <c r="AE64" s="1052"/>
      <c r="AF64" s="1052"/>
      <c r="AG64" s="989"/>
      <c r="AH64" s="1058"/>
      <c r="AI64" s="1059"/>
      <c r="AJ64" s="978"/>
      <c r="AK64" s="978"/>
      <c r="AL64" s="978"/>
      <c r="AM64" s="1060"/>
      <c r="AN64" s="1062"/>
      <c r="AO64" s="1054"/>
      <c r="AP64" s="1054"/>
      <c r="AQ64" s="1052"/>
      <c r="AR64" s="1052"/>
      <c r="AS64" s="978"/>
      <c r="AT64" s="978"/>
      <c r="AU64" s="1052"/>
      <c r="AV64" s="1052"/>
      <c r="AW64" s="978"/>
      <c r="AX64" s="978"/>
      <c r="AY64" s="1052"/>
      <c r="AZ64" s="1052"/>
      <c r="BA64" s="978"/>
      <c r="BB64" s="983"/>
      <c r="DU64" s="163"/>
      <c r="DV64" s="61" t="s">
        <v>233</v>
      </c>
      <c r="DW64" s="61" t="s">
        <v>605</v>
      </c>
      <c r="EA64" s="61" t="s">
        <v>229</v>
      </c>
    </row>
    <row r="65" spans="1:131" ht="11.25" customHeight="1" x14ac:dyDescent="0.15">
      <c r="A65" s="1000" t="s">
        <v>567</v>
      </c>
      <c r="B65" s="1001"/>
      <c r="C65" s="1001"/>
      <c r="D65" s="1001"/>
      <c r="E65" s="1001"/>
      <c r="F65" s="1001"/>
      <c r="G65" s="1002"/>
      <c r="H65" s="934" t="s">
        <v>56</v>
      </c>
      <c r="I65" s="1009"/>
      <c r="J65" s="1009"/>
      <c r="K65" s="1009"/>
      <c r="L65" s="1009"/>
      <c r="M65" s="1010"/>
      <c r="N65" s="1011" t="str">
        <f>IF(ISBLANK(VLOOKUP("専任取引士"&amp;ROUNDUP(ROW($A65)/11,0),sentori,4,FALSE)),"",VLOOKUP("専任取引士"&amp;ROUNDUP(ROW($A65)/11,0),sentori,4,FALSE))</f>
        <v/>
      </c>
      <c r="O65" s="1012"/>
      <c r="P65" s="1012"/>
      <c r="Q65" s="1012"/>
      <c r="R65" s="1012"/>
      <c r="S65" s="1012"/>
      <c r="T65" s="1012"/>
      <c r="U65" s="1012"/>
      <c r="V65" s="1012"/>
      <c r="W65" s="1012"/>
      <c r="X65" s="1012"/>
      <c r="Y65" s="1012"/>
      <c r="Z65" s="1012"/>
      <c r="AA65" s="1012"/>
      <c r="AB65" s="1012"/>
      <c r="AC65" s="1012"/>
      <c r="AD65" s="1013"/>
      <c r="AE65" s="1015" t="s">
        <v>196</v>
      </c>
      <c r="AF65" s="1016"/>
      <c r="AG65" s="915" t="str">
        <f>IF(ISBLANK(VLOOKUP("専任取引士"&amp;ROUNDUP(ROW($A65)/11,0),sentori,8,FALSE)),"",TEXT(VLOOKUP("専任取引士"&amp;ROUNDUP(ROW($A65)/11,0),sentori,8,FALSE),"ggg"))</f>
        <v/>
      </c>
      <c r="AH65" s="916"/>
      <c r="AI65" s="916"/>
      <c r="AJ65" s="916"/>
      <c r="AK65" s="1021" t="str">
        <f>IF(ISBLANK(VLOOKUP("専任取引士"&amp;ROUNDUP(ROW($A65)/11,0),sentori,8,FALSE)),"",TEXT(VLOOKUP("専任取引士"&amp;ROUNDUP(ROW($A65)/11,0),sentori,8,FALSE),"e"))</f>
        <v/>
      </c>
      <c r="AL65" s="1021"/>
      <c r="AM65" s="1021"/>
      <c r="AN65" s="1021"/>
      <c r="AO65" s="995" t="s">
        <v>197</v>
      </c>
      <c r="AP65" s="995"/>
      <c r="AQ65" s="1021" t="str">
        <f>IF(ISBLANK(VLOOKUP("専任取引士"&amp;ROUNDUP(ROW($A65)/11,0),sentori,8,FALSE)),"",MONTH(VLOOKUP("専任取引士"&amp;ROUNDUP(ROW($A65)/11,0),sentori,8,FALSE)))</f>
        <v/>
      </c>
      <c r="AR65" s="1021"/>
      <c r="AS65" s="995" t="s">
        <v>198</v>
      </c>
      <c r="AT65" s="996"/>
      <c r="AU65" s="1021" t="str">
        <f>IF(ISBLANK(VLOOKUP("専任取引士"&amp;ROUNDUP(ROW($A65)/11,0),sentori,8,FALSE)),"",DAY(VLOOKUP("専任取引士"&amp;ROUNDUP(ROW($A65)/11,0),sentori,8,FALSE)))</f>
        <v/>
      </c>
      <c r="AV65" s="1021"/>
      <c r="AW65" s="995" t="s">
        <v>199</v>
      </c>
      <c r="AX65" s="995"/>
      <c r="AY65" s="1026" t="s">
        <v>200</v>
      </c>
      <c r="AZ65" s="1027" t="str">
        <f>LEFT(VLOOKUP("専任取引士1",sentori,7,FALSE),1)</f>
        <v/>
      </c>
      <c r="BA65" s="915" t="str">
        <f>LEFT(VLOOKUP("専任取引士"&amp;ROUNDUP(ROW($A65)/11,0),sentori,7,FALSE),1)</f>
        <v/>
      </c>
      <c r="BB65" s="917"/>
      <c r="DU65" s="163"/>
      <c r="DV65" s="61" t="s">
        <v>238</v>
      </c>
      <c r="DW65" s="61" t="s">
        <v>606</v>
      </c>
      <c r="EA65" s="61" t="s">
        <v>233</v>
      </c>
    </row>
    <row r="66" spans="1:131" ht="11.25" customHeight="1" x14ac:dyDescent="0.15">
      <c r="A66" s="1003"/>
      <c r="B66" s="1004"/>
      <c r="C66" s="1004"/>
      <c r="D66" s="1004"/>
      <c r="E66" s="1004"/>
      <c r="F66" s="1004"/>
      <c r="G66" s="1005"/>
      <c r="H66" s="951"/>
      <c r="I66" s="952"/>
      <c r="J66" s="952"/>
      <c r="K66" s="952"/>
      <c r="L66" s="952"/>
      <c r="M66" s="953"/>
      <c r="N66" s="1014"/>
      <c r="O66" s="405"/>
      <c r="P66" s="405"/>
      <c r="Q66" s="405"/>
      <c r="R66" s="405"/>
      <c r="S66" s="405"/>
      <c r="T66" s="405"/>
      <c r="U66" s="405"/>
      <c r="V66" s="405"/>
      <c r="W66" s="405"/>
      <c r="X66" s="405"/>
      <c r="Y66" s="405"/>
      <c r="Z66" s="405"/>
      <c r="AA66" s="405"/>
      <c r="AB66" s="405"/>
      <c r="AC66" s="405"/>
      <c r="AD66" s="406"/>
      <c r="AE66" s="1017"/>
      <c r="AF66" s="1018"/>
      <c r="AG66" s="918"/>
      <c r="AH66" s="919"/>
      <c r="AI66" s="919"/>
      <c r="AJ66" s="919"/>
      <c r="AK66" s="1022"/>
      <c r="AL66" s="1022"/>
      <c r="AM66" s="1022"/>
      <c r="AN66" s="1022"/>
      <c r="AO66" s="528"/>
      <c r="AP66" s="528"/>
      <c r="AQ66" s="1022"/>
      <c r="AR66" s="1022"/>
      <c r="AS66" s="506"/>
      <c r="AT66" s="506"/>
      <c r="AU66" s="1022"/>
      <c r="AV66" s="1022"/>
      <c r="AW66" s="528"/>
      <c r="AX66" s="528"/>
      <c r="AY66" s="1028"/>
      <c r="AZ66" s="1029"/>
      <c r="BA66" s="918"/>
      <c r="BB66" s="920"/>
      <c r="DU66" s="163"/>
      <c r="DV66" s="61" t="s">
        <v>241</v>
      </c>
      <c r="DW66" s="61" t="s">
        <v>607</v>
      </c>
      <c r="EA66" s="61" t="s">
        <v>238</v>
      </c>
    </row>
    <row r="67" spans="1:131" ht="11.25" customHeight="1" x14ac:dyDescent="0.15">
      <c r="A67" s="1003"/>
      <c r="B67" s="1004"/>
      <c r="C67" s="1004"/>
      <c r="D67" s="1004"/>
      <c r="E67" s="1004"/>
      <c r="F67" s="1004"/>
      <c r="G67" s="1005"/>
      <c r="H67" s="262" t="s">
        <v>114</v>
      </c>
      <c r="I67" s="955"/>
      <c r="J67" s="955"/>
      <c r="K67" s="955"/>
      <c r="L67" s="955"/>
      <c r="M67" s="956"/>
      <c r="N67" s="1034" t="str">
        <f>IF(ISBLANK(VLOOKUP("専任取引士"&amp;ROUNDUP(ROW($A65)/11,0),sentori,3,FALSE)),"",VLOOKUP("専任取引士"&amp;ROUNDUP(ROW($A65)/11,0),sentori,3,FALSE))</f>
        <v/>
      </c>
      <c r="O67" s="1035"/>
      <c r="P67" s="1035"/>
      <c r="Q67" s="1035"/>
      <c r="R67" s="1035"/>
      <c r="S67" s="1035"/>
      <c r="T67" s="1035"/>
      <c r="U67" s="1035"/>
      <c r="V67" s="1035"/>
      <c r="W67" s="1035"/>
      <c r="X67" s="1035"/>
      <c r="Y67" s="1035"/>
      <c r="Z67" s="1035"/>
      <c r="AA67" s="1035"/>
      <c r="AB67" s="1035"/>
      <c r="AC67" s="1035"/>
      <c r="AD67" s="1036"/>
      <c r="AE67" s="1019"/>
      <c r="AF67" s="1020"/>
      <c r="AG67" s="921"/>
      <c r="AH67" s="922"/>
      <c r="AI67" s="922"/>
      <c r="AJ67" s="922"/>
      <c r="AK67" s="1023"/>
      <c r="AL67" s="1023"/>
      <c r="AM67" s="1023"/>
      <c r="AN67" s="1023"/>
      <c r="AO67" s="1024"/>
      <c r="AP67" s="1024"/>
      <c r="AQ67" s="1023"/>
      <c r="AR67" s="1023"/>
      <c r="AS67" s="1025"/>
      <c r="AT67" s="1025"/>
      <c r="AU67" s="1023"/>
      <c r="AV67" s="1023"/>
      <c r="AW67" s="1024"/>
      <c r="AX67" s="1024"/>
      <c r="AY67" s="1028"/>
      <c r="AZ67" s="1029"/>
      <c r="BA67" s="918"/>
      <c r="BB67" s="920"/>
      <c r="DU67" s="163"/>
      <c r="DV67" s="61" t="s">
        <v>244</v>
      </c>
      <c r="DW67" s="61" t="s">
        <v>608</v>
      </c>
      <c r="EA67" s="61" t="s">
        <v>241</v>
      </c>
    </row>
    <row r="68" spans="1:131" ht="11.25" customHeight="1" x14ac:dyDescent="0.15">
      <c r="A68" s="1003"/>
      <c r="B68" s="1004"/>
      <c r="C68" s="1004"/>
      <c r="D68" s="1004"/>
      <c r="E68" s="1004"/>
      <c r="F68" s="1004"/>
      <c r="G68" s="1005"/>
      <c r="H68" s="957"/>
      <c r="I68" s="955"/>
      <c r="J68" s="955"/>
      <c r="K68" s="955"/>
      <c r="L68" s="955"/>
      <c r="M68" s="956"/>
      <c r="N68" s="1037"/>
      <c r="O68" s="403"/>
      <c r="P68" s="403"/>
      <c r="Q68" s="403"/>
      <c r="R68" s="403"/>
      <c r="S68" s="403"/>
      <c r="T68" s="403"/>
      <c r="U68" s="403"/>
      <c r="V68" s="403"/>
      <c r="W68" s="403"/>
      <c r="X68" s="403"/>
      <c r="Y68" s="403"/>
      <c r="Z68" s="403"/>
      <c r="AA68" s="403"/>
      <c r="AB68" s="403"/>
      <c r="AC68" s="403"/>
      <c r="AD68" s="404"/>
      <c r="AE68" s="1038" t="s">
        <v>210</v>
      </c>
      <c r="AF68" s="1039"/>
      <c r="AG68" s="1040"/>
      <c r="AH68" s="1071" t="str">
        <f>VLOOKUP("専任取引士"&amp;ROUNDUP(ROW($A65)/11,0),sentori,19,FALSE)&amp;""</f>
        <v/>
      </c>
      <c r="AI68" s="1051"/>
      <c r="AJ68" s="1051"/>
      <c r="AK68" s="1051"/>
      <c r="AL68" s="1051"/>
      <c r="AM68" s="1051"/>
      <c r="AN68" s="1051"/>
      <c r="AO68" s="1051"/>
      <c r="AP68" s="1051"/>
      <c r="AQ68" s="1051"/>
      <c r="AR68" s="1051"/>
      <c r="AS68" s="1051"/>
      <c r="AT68" s="1051"/>
      <c r="AU68" s="1051"/>
      <c r="AV68" s="1051"/>
      <c r="AW68" s="1051"/>
      <c r="AX68" s="1072"/>
      <c r="AY68" s="1028"/>
      <c r="AZ68" s="1029"/>
      <c r="BA68" s="918"/>
      <c r="BB68" s="920"/>
      <c r="DU68" s="163"/>
      <c r="DV68" s="61" t="s">
        <v>253</v>
      </c>
      <c r="DW68" s="61" t="s">
        <v>609</v>
      </c>
      <c r="EA68" s="61" t="s">
        <v>244</v>
      </c>
    </row>
    <row r="69" spans="1:131" ht="11.25" customHeight="1" x14ac:dyDescent="0.15">
      <c r="A69" s="1003"/>
      <c r="B69" s="1004"/>
      <c r="C69" s="1004"/>
      <c r="D69" s="1004"/>
      <c r="E69" s="1004"/>
      <c r="F69" s="1004"/>
      <c r="G69" s="1005"/>
      <c r="H69" s="957"/>
      <c r="I69" s="955"/>
      <c r="J69" s="955"/>
      <c r="K69" s="955"/>
      <c r="L69" s="955"/>
      <c r="M69" s="956"/>
      <c r="N69" s="1014"/>
      <c r="O69" s="405"/>
      <c r="P69" s="405"/>
      <c r="Q69" s="405"/>
      <c r="R69" s="405"/>
      <c r="S69" s="405"/>
      <c r="T69" s="405"/>
      <c r="U69" s="405"/>
      <c r="V69" s="405"/>
      <c r="W69" s="405"/>
      <c r="X69" s="405"/>
      <c r="Y69" s="405"/>
      <c r="Z69" s="405"/>
      <c r="AA69" s="405"/>
      <c r="AB69" s="405"/>
      <c r="AC69" s="405"/>
      <c r="AD69" s="406"/>
      <c r="AE69" s="1041"/>
      <c r="AF69" s="1024"/>
      <c r="AG69" s="1042"/>
      <c r="AH69" s="1073"/>
      <c r="AI69" s="1023"/>
      <c r="AJ69" s="1023"/>
      <c r="AK69" s="1023"/>
      <c r="AL69" s="1023"/>
      <c r="AM69" s="1023"/>
      <c r="AN69" s="1023"/>
      <c r="AO69" s="1023"/>
      <c r="AP69" s="1023"/>
      <c r="AQ69" s="1023"/>
      <c r="AR69" s="1023"/>
      <c r="AS69" s="1023"/>
      <c r="AT69" s="1023"/>
      <c r="AU69" s="1023"/>
      <c r="AV69" s="1023"/>
      <c r="AW69" s="1023"/>
      <c r="AX69" s="1074"/>
      <c r="AY69" s="1030"/>
      <c r="AZ69" s="1031"/>
      <c r="BA69" s="921"/>
      <c r="BB69" s="923"/>
      <c r="DU69" s="163"/>
      <c r="DV69" s="61" t="s">
        <v>256</v>
      </c>
      <c r="DW69" s="61" t="s">
        <v>610</v>
      </c>
      <c r="EA69" s="61" t="s">
        <v>253</v>
      </c>
    </row>
    <row r="70" spans="1:131" ht="11.25" customHeight="1" x14ac:dyDescent="0.15">
      <c r="A70" s="1003"/>
      <c r="B70" s="1004"/>
      <c r="C70" s="1004"/>
      <c r="D70" s="1004"/>
      <c r="E70" s="1004"/>
      <c r="F70" s="1004"/>
      <c r="G70" s="1005"/>
      <c r="H70" s="262" t="s">
        <v>131</v>
      </c>
      <c r="I70" s="955"/>
      <c r="J70" s="955"/>
      <c r="K70" s="955"/>
      <c r="L70" s="955"/>
      <c r="M70" s="956"/>
      <c r="N70" s="1043" t="s">
        <v>568</v>
      </c>
      <c r="O70" s="1044"/>
      <c r="P70" s="1070" t="str">
        <f>VLOOKUP("専任取引士"&amp;ROUNDUP(ROW($A65)/11,0),sentori,12,FALSE)&amp;""</f>
        <v/>
      </c>
      <c r="Q70" s="1070"/>
      <c r="R70" s="1070"/>
      <c r="S70" s="1070"/>
      <c r="T70" s="1070"/>
      <c r="U70" s="1070"/>
      <c r="V70" s="1070"/>
      <c r="W70" s="1070"/>
      <c r="X70" s="1070"/>
      <c r="Y70" s="1070"/>
      <c r="Z70" s="1039"/>
      <c r="AA70" s="1039"/>
      <c r="AB70" s="1039"/>
      <c r="AC70" s="1039"/>
      <c r="AD70" s="1039"/>
      <c r="AE70" s="1039"/>
      <c r="AF70" s="1039"/>
      <c r="AG70" s="1039"/>
      <c r="AH70" s="1039"/>
      <c r="AI70" s="1039"/>
      <c r="AJ70" s="1039"/>
      <c r="AK70" s="1039"/>
      <c r="AL70" s="1039"/>
      <c r="AM70" s="1039"/>
      <c r="AN70" s="1039"/>
      <c r="AO70" s="1039"/>
      <c r="AP70" s="1039"/>
      <c r="AQ70" s="1039"/>
      <c r="AR70" s="1039"/>
      <c r="AS70" s="1039"/>
      <c r="AT70" s="1039"/>
      <c r="AU70" s="1039"/>
      <c r="AV70" s="1039"/>
      <c r="AW70" s="1039"/>
      <c r="AX70" s="1039"/>
      <c r="AY70" s="1039"/>
      <c r="AZ70" s="1039"/>
      <c r="BA70" s="1039"/>
      <c r="BB70" s="1045"/>
      <c r="DU70" s="164"/>
      <c r="DV70" s="61" t="s">
        <v>259</v>
      </c>
      <c r="DW70" s="61" t="s">
        <v>611</v>
      </c>
      <c r="EA70" s="61" t="s">
        <v>256</v>
      </c>
    </row>
    <row r="71" spans="1:131" ht="11.25" customHeight="1" x14ac:dyDescent="0.15">
      <c r="A71" s="1003"/>
      <c r="B71" s="1004"/>
      <c r="C71" s="1004"/>
      <c r="D71" s="1004"/>
      <c r="E71" s="1004"/>
      <c r="F71" s="1004"/>
      <c r="G71" s="1005"/>
      <c r="H71" s="957"/>
      <c r="I71" s="955"/>
      <c r="J71" s="955"/>
      <c r="K71" s="955"/>
      <c r="L71" s="955"/>
      <c r="M71" s="956"/>
      <c r="N71" s="1037"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"&amp;VLOOKUP("専任取引士"&amp;ROUNDUP(ROW($A65)/11,0),sentori,17,FALSE),VLOOKUP("専任取引士"&amp;ROUNDUP(ROW($A65)/11,0),sentori,18,FALSE))</f>
        <v>　</v>
      </c>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403"/>
      <c r="AL71" s="403"/>
      <c r="AM71" s="403"/>
      <c r="AN71" s="403"/>
      <c r="AO71" s="403"/>
      <c r="AP71" s="403"/>
      <c r="AQ71" s="403"/>
      <c r="AR71" s="403"/>
      <c r="AS71" s="403"/>
      <c r="AT71" s="403"/>
      <c r="AU71" s="403"/>
      <c r="AV71" s="403"/>
      <c r="AW71" s="403"/>
      <c r="AX71" s="403"/>
      <c r="AY71" s="403"/>
      <c r="AZ71" s="403"/>
      <c r="BA71" s="403"/>
      <c r="BB71" s="1046"/>
      <c r="DU71" s="164"/>
      <c r="DV71" s="61" t="s">
        <v>264</v>
      </c>
      <c r="DW71" s="61" t="s">
        <v>612</v>
      </c>
      <c r="EA71" s="61" t="s">
        <v>259</v>
      </c>
    </row>
    <row r="72" spans="1:131" ht="11.25" customHeight="1" x14ac:dyDescent="0.15">
      <c r="A72" s="1003"/>
      <c r="B72" s="1004"/>
      <c r="C72" s="1004"/>
      <c r="D72" s="1004"/>
      <c r="E72" s="1004"/>
      <c r="F72" s="1004"/>
      <c r="G72" s="1005"/>
      <c r="H72" s="1063"/>
      <c r="I72" s="233"/>
      <c r="J72" s="233"/>
      <c r="K72" s="233"/>
      <c r="L72" s="233"/>
      <c r="M72" s="1032"/>
      <c r="N72" s="1037"/>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3"/>
      <c r="AY72" s="403"/>
      <c r="AZ72" s="403"/>
      <c r="BA72" s="403"/>
      <c r="BB72" s="1046"/>
      <c r="DU72" s="163"/>
      <c r="DV72" s="61" t="s">
        <v>267</v>
      </c>
      <c r="DW72" s="61" t="s">
        <v>613</v>
      </c>
      <c r="EA72" s="61" t="s">
        <v>264</v>
      </c>
    </row>
    <row r="73" spans="1:131" ht="11.25" customHeight="1" x14ac:dyDescent="0.15">
      <c r="A73" s="1003"/>
      <c r="B73" s="1004"/>
      <c r="C73" s="1004"/>
      <c r="D73" s="1004"/>
      <c r="E73" s="1004"/>
      <c r="F73" s="1004"/>
      <c r="G73" s="1005"/>
      <c r="H73" s="957"/>
      <c r="I73" s="955"/>
      <c r="J73" s="955"/>
      <c r="K73" s="955"/>
      <c r="L73" s="955"/>
      <c r="M73" s="956"/>
      <c r="N73" s="1014"/>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5"/>
      <c r="AZ73" s="405"/>
      <c r="BA73" s="405"/>
      <c r="BB73" s="1047"/>
      <c r="DU73" s="163"/>
      <c r="DV73" s="61" t="s">
        <v>270</v>
      </c>
      <c r="DW73" s="61" t="s">
        <v>614</v>
      </c>
      <c r="EA73" s="61" t="s">
        <v>267</v>
      </c>
    </row>
    <row r="74" spans="1:131" ht="11.25" customHeight="1" x14ac:dyDescent="0.15">
      <c r="A74" s="1003"/>
      <c r="B74" s="1004"/>
      <c r="C74" s="1004"/>
      <c r="D74" s="1004"/>
      <c r="E74" s="1004"/>
      <c r="F74" s="1004"/>
      <c r="G74" s="1005"/>
      <c r="H74" s="289" t="s">
        <v>227</v>
      </c>
      <c r="I74" s="205"/>
      <c r="J74" s="205"/>
      <c r="K74" s="205"/>
      <c r="L74" s="205"/>
      <c r="M74" s="315"/>
      <c r="N74" s="1049" t="s">
        <v>561</v>
      </c>
      <c r="O74" s="1053" t="str">
        <f>IF(ISBLANK(VLOOKUP("専任取引士"&amp;ROUNDUP(ROW($A65)/11,0),sentori,20,FALSE)),"",VLOOKUP("専任取引士"&amp;ROUNDUP(ROW($A65)/11,0),sentori,20,FALSE))</f>
        <v/>
      </c>
      <c r="P74" s="1053"/>
      <c r="Q74" s="1053"/>
      <c r="R74" s="1053"/>
      <c r="S74" s="1053"/>
      <c r="T74" s="1053"/>
      <c r="U74" s="1053"/>
      <c r="V74" s="1055" t="s">
        <v>562</v>
      </c>
      <c r="W74" s="1039" t="s">
        <v>563</v>
      </c>
      <c r="X74" s="1044"/>
      <c r="Y74" s="1051" t="str">
        <f>IF(ISBLANK(VLOOKUP("専任取引士"&amp;ROUNDUP(ROW($A65)/11,0),sentori,21,FALSE)),"",VLOOKUP("専任取引士"&amp;ROUNDUP(ROW($A65)/11,0),sentori,21,FALSE))</f>
        <v/>
      </c>
      <c r="Z74" s="1051"/>
      <c r="AA74" s="1051"/>
      <c r="AB74" s="1051"/>
      <c r="AC74" s="1051"/>
      <c r="AD74" s="1051"/>
      <c r="AE74" s="1051"/>
      <c r="AF74" s="1051"/>
      <c r="AG74" s="1039" t="s">
        <v>564</v>
      </c>
      <c r="AH74" s="1057"/>
      <c r="AI74" s="1038" t="s">
        <v>570</v>
      </c>
      <c r="AJ74" s="1039"/>
      <c r="AK74" s="1039"/>
      <c r="AL74" s="1039"/>
      <c r="AM74" s="1040"/>
      <c r="AN74" s="1061" t="str">
        <f>IF(ISBLANK(VLOOKUP("専任取引士"&amp;ROUNDUP(ROW($A65)/11,0),sentori,22,FALSE)),"",TEXT(VLOOKUP("専任取引士"&amp;ROUNDUP(ROW($A65)/11,0),sentori,22,FALSE),"ggg"))</f>
        <v/>
      </c>
      <c r="AO74" s="1053"/>
      <c r="AP74" s="1053"/>
      <c r="AQ74" s="1051" t="str">
        <f>IF(ISBLANK(VLOOKUP("専任取引士"&amp;ROUNDUP(ROW($A65)/11,0),sentori,22,FALSE)),"",TEXT(VLOOKUP("専任取引士"&amp;ROUNDUP(ROW($A65)/11,0),sentori,22,FALSE),"e"))</f>
        <v/>
      </c>
      <c r="AR74" s="1051"/>
      <c r="AS74" s="1039" t="s">
        <v>197</v>
      </c>
      <c r="AT74" s="1039"/>
      <c r="AU74" s="1051" t="str">
        <f>IF(ISBLANK(VLOOKUP("専任取引士"&amp;ROUNDUP(ROW($A65)/11,0),sentori,22,FALSE)),"",MONTH(VLOOKUP("専任取引士"&amp;ROUNDUP(ROW($A65)/11,0),sentori,22,FALSE)))</f>
        <v/>
      </c>
      <c r="AV74" s="1051"/>
      <c r="AW74" s="1039" t="s">
        <v>198</v>
      </c>
      <c r="AX74" s="1039"/>
      <c r="AY74" s="1051" t="str">
        <f>IF(ISBLANK(VLOOKUP("専任取引士"&amp;ROUNDUP(ROW($A65)/11,0),sentori,22,FALSE)),"",DAY(VLOOKUP("専任取引士"&amp;ROUNDUP(ROW($A65)/11,0),sentori,22,FALSE)))</f>
        <v/>
      </c>
      <c r="AZ74" s="1051"/>
      <c r="BA74" s="1039" t="s">
        <v>199</v>
      </c>
      <c r="BB74" s="1045"/>
      <c r="DU74" s="163"/>
      <c r="EA74" s="61" t="s">
        <v>270</v>
      </c>
    </row>
    <row r="75" spans="1:131" ht="11.25" customHeight="1" thickBot="1" x14ac:dyDescent="0.2">
      <c r="A75" s="1067"/>
      <c r="B75" s="1068"/>
      <c r="C75" s="1068"/>
      <c r="D75" s="1068"/>
      <c r="E75" s="1068"/>
      <c r="F75" s="1068"/>
      <c r="G75" s="1069"/>
      <c r="H75" s="1064"/>
      <c r="I75" s="1065"/>
      <c r="J75" s="1065"/>
      <c r="K75" s="1065"/>
      <c r="L75" s="1065"/>
      <c r="M75" s="1066"/>
      <c r="N75" s="1050"/>
      <c r="O75" s="1054"/>
      <c r="P75" s="1054"/>
      <c r="Q75" s="1054"/>
      <c r="R75" s="1054"/>
      <c r="S75" s="1054"/>
      <c r="T75" s="1054"/>
      <c r="U75" s="1054"/>
      <c r="V75" s="1056"/>
      <c r="W75" s="989"/>
      <c r="X75" s="989"/>
      <c r="Y75" s="1052"/>
      <c r="Z75" s="1052"/>
      <c r="AA75" s="1052"/>
      <c r="AB75" s="1052"/>
      <c r="AC75" s="1052"/>
      <c r="AD75" s="1052"/>
      <c r="AE75" s="1052"/>
      <c r="AF75" s="1052"/>
      <c r="AG75" s="989"/>
      <c r="AH75" s="1058"/>
      <c r="AI75" s="1059"/>
      <c r="AJ75" s="978"/>
      <c r="AK75" s="978"/>
      <c r="AL75" s="978"/>
      <c r="AM75" s="1060"/>
      <c r="AN75" s="1062"/>
      <c r="AO75" s="1054"/>
      <c r="AP75" s="1054"/>
      <c r="AQ75" s="1052"/>
      <c r="AR75" s="1052"/>
      <c r="AS75" s="978"/>
      <c r="AT75" s="978"/>
      <c r="AU75" s="1052"/>
      <c r="AV75" s="1052"/>
      <c r="AW75" s="978"/>
      <c r="AX75" s="978"/>
      <c r="AY75" s="1052"/>
      <c r="AZ75" s="1052"/>
      <c r="BA75" s="978"/>
      <c r="BB75" s="983"/>
      <c r="DU75" s="163"/>
    </row>
    <row r="76" spans="1:131" ht="11.25" customHeight="1" x14ac:dyDescent="0.15">
      <c r="A76" s="1000" t="s">
        <v>567</v>
      </c>
      <c r="B76" s="1001"/>
      <c r="C76" s="1001"/>
      <c r="D76" s="1001"/>
      <c r="E76" s="1001"/>
      <c r="F76" s="1001"/>
      <c r="G76" s="1002"/>
      <c r="H76" s="934" t="s">
        <v>56</v>
      </c>
      <c r="I76" s="1009"/>
      <c r="J76" s="1009"/>
      <c r="K76" s="1009"/>
      <c r="L76" s="1009"/>
      <c r="M76" s="1010"/>
      <c r="N76" s="1011" t="str">
        <f>IF(ISBLANK(VLOOKUP("専任取引士"&amp;ROUNDUP(ROW($A76)/11,0),sentori,4,FALSE)),"",VLOOKUP("専任取引士"&amp;ROUNDUP(ROW($A76)/11,0),sentori,4,FALSE))</f>
        <v/>
      </c>
      <c r="O76" s="1012"/>
      <c r="P76" s="1012"/>
      <c r="Q76" s="1012"/>
      <c r="R76" s="1012"/>
      <c r="S76" s="1012"/>
      <c r="T76" s="1012"/>
      <c r="U76" s="1012"/>
      <c r="V76" s="1012"/>
      <c r="W76" s="1012"/>
      <c r="X76" s="1012"/>
      <c r="Y76" s="1012"/>
      <c r="Z76" s="1012"/>
      <c r="AA76" s="1012"/>
      <c r="AB76" s="1012"/>
      <c r="AC76" s="1012"/>
      <c r="AD76" s="1013"/>
      <c r="AE76" s="1015" t="s">
        <v>196</v>
      </c>
      <c r="AF76" s="1016"/>
      <c r="AG76" s="915" t="str">
        <f>IF(ISBLANK(VLOOKUP("専任取引士"&amp;ROUNDUP(ROW($A76)/11,0),sentori,8,FALSE)),"",TEXT(VLOOKUP("専任取引士"&amp;ROUNDUP(ROW($A76)/11,0),sentori,8,FALSE),"ggg"))</f>
        <v/>
      </c>
      <c r="AH76" s="916"/>
      <c r="AI76" s="916"/>
      <c r="AJ76" s="916"/>
      <c r="AK76" s="1021" t="str">
        <f>IF(ISBLANK(VLOOKUP("専任取引士"&amp;ROUNDUP(ROW($A76)/11,0),sentori,8,FALSE)),"",TEXT(VLOOKUP("専任取引士"&amp;ROUNDUP(ROW($A76)/11,0),sentori,8,FALSE),"e"))</f>
        <v/>
      </c>
      <c r="AL76" s="1021"/>
      <c r="AM76" s="1021"/>
      <c r="AN76" s="1021"/>
      <c r="AO76" s="995" t="s">
        <v>197</v>
      </c>
      <c r="AP76" s="995"/>
      <c r="AQ76" s="1021" t="str">
        <f>IF(ISBLANK(VLOOKUP("専任取引士"&amp;ROUNDUP(ROW($A76)/11,0),sentori,8,FALSE)),"",MONTH(VLOOKUP("専任取引士"&amp;ROUNDUP(ROW($A76)/11,0),sentori,8,FALSE)))</f>
        <v/>
      </c>
      <c r="AR76" s="1021"/>
      <c r="AS76" s="995" t="s">
        <v>198</v>
      </c>
      <c r="AT76" s="996"/>
      <c r="AU76" s="1021" t="str">
        <f>IF(ISBLANK(VLOOKUP("専任取引士"&amp;ROUNDUP(ROW($A76)/11,0),sentori,8,FALSE)),"",DAY(VLOOKUP("専任取引士"&amp;ROUNDUP(ROW($A76)/11,0),sentori,8,FALSE)))</f>
        <v/>
      </c>
      <c r="AV76" s="1021"/>
      <c r="AW76" s="995" t="s">
        <v>199</v>
      </c>
      <c r="AX76" s="995"/>
      <c r="AY76" s="1026" t="s">
        <v>200</v>
      </c>
      <c r="AZ76" s="1027" t="str">
        <f>LEFT(VLOOKUP("専任取引士1",sentori,7,FALSE),1)</f>
        <v/>
      </c>
      <c r="BA76" s="915" t="str">
        <f>LEFT(VLOOKUP("専任取引士"&amp;ROUNDUP(ROW($A76)/11,0),sentori,7,FALSE),1)</f>
        <v/>
      </c>
      <c r="BB76" s="917"/>
      <c r="DU76" s="163"/>
      <c r="DV76" s="61" t="s">
        <v>63</v>
      </c>
      <c r="DW76" s="61" t="s">
        <v>64</v>
      </c>
      <c r="EA76" s="61" t="s">
        <v>60</v>
      </c>
    </row>
    <row r="77" spans="1:131" ht="11.25" customHeight="1" x14ac:dyDescent="0.15">
      <c r="A77" s="1003"/>
      <c r="B77" s="1004"/>
      <c r="C77" s="1004"/>
      <c r="D77" s="1004"/>
      <c r="E77" s="1004"/>
      <c r="F77" s="1004"/>
      <c r="G77" s="1005"/>
      <c r="H77" s="951"/>
      <c r="I77" s="952"/>
      <c r="J77" s="952"/>
      <c r="K77" s="952"/>
      <c r="L77" s="952"/>
      <c r="M77" s="953"/>
      <c r="N77" s="1014"/>
      <c r="O77" s="405"/>
      <c r="P77" s="405"/>
      <c r="Q77" s="405"/>
      <c r="R77" s="405"/>
      <c r="S77" s="405"/>
      <c r="T77" s="405"/>
      <c r="U77" s="405"/>
      <c r="V77" s="405"/>
      <c r="W77" s="405"/>
      <c r="X77" s="405"/>
      <c r="Y77" s="405"/>
      <c r="Z77" s="405"/>
      <c r="AA77" s="405"/>
      <c r="AB77" s="405"/>
      <c r="AC77" s="405"/>
      <c r="AD77" s="406"/>
      <c r="AE77" s="1017"/>
      <c r="AF77" s="1018"/>
      <c r="AG77" s="918"/>
      <c r="AH77" s="919"/>
      <c r="AI77" s="919"/>
      <c r="AJ77" s="919"/>
      <c r="AK77" s="1022"/>
      <c r="AL77" s="1022"/>
      <c r="AM77" s="1022"/>
      <c r="AN77" s="1022"/>
      <c r="AO77" s="528"/>
      <c r="AP77" s="528"/>
      <c r="AQ77" s="1022"/>
      <c r="AR77" s="1022"/>
      <c r="AS77" s="506"/>
      <c r="AT77" s="506"/>
      <c r="AU77" s="1022"/>
      <c r="AV77" s="1022"/>
      <c r="AW77" s="528"/>
      <c r="AX77" s="528"/>
      <c r="AY77" s="1028"/>
      <c r="AZ77" s="1029"/>
      <c r="BA77" s="918"/>
      <c r="BB77" s="920"/>
      <c r="DU77" s="163"/>
      <c r="DV77" s="61" t="s">
        <v>66</v>
      </c>
      <c r="DW77" s="61" t="s">
        <v>67</v>
      </c>
      <c r="EA77" s="61" t="s">
        <v>63</v>
      </c>
    </row>
    <row r="78" spans="1:131" ht="11.25" customHeight="1" x14ac:dyDescent="0.15">
      <c r="A78" s="1003"/>
      <c r="B78" s="1004"/>
      <c r="C78" s="1004"/>
      <c r="D78" s="1004"/>
      <c r="E78" s="1004"/>
      <c r="F78" s="1004"/>
      <c r="G78" s="1005"/>
      <c r="H78" s="287" t="s">
        <v>114</v>
      </c>
      <c r="I78" s="233"/>
      <c r="J78" s="233"/>
      <c r="K78" s="233"/>
      <c r="L78" s="233"/>
      <c r="M78" s="1032"/>
      <c r="N78" s="1034" t="str">
        <f>IF(ISBLANK(VLOOKUP("専任取引士"&amp;ROUNDUP(ROW($A76)/11,0),sentori,3,FALSE)),"",VLOOKUP("専任取引士"&amp;ROUNDUP(ROW($A76)/11,0),sentori,3,FALSE))</f>
        <v/>
      </c>
      <c r="O78" s="1035"/>
      <c r="P78" s="1035"/>
      <c r="Q78" s="1035"/>
      <c r="R78" s="1035"/>
      <c r="S78" s="1035"/>
      <c r="T78" s="1035"/>
      <c r="U78" s="1035"/>
      <c r="V78" s="1035"/>
      <c r="W78" s="1035"/>
      <c r="X78" s="1035"/>
      <c r="Y78" s="1035"/>
      <c r="Z78" s="1035"/>
      <c r="AA78" s="1035"/>
      <c r="AB78" s="1035"/>
      <c r="AC78" s="1035"/>
      <c r="AD78" s="1036"/>
      <c r="AE78" s="1019"/>
      <c r="AF78" s="1020"/>
      <c r="AG78" s="921"/>
      <c r="AH78" s="922"/>
      <c r="AI78" s="922"/>
      <c r="AJ78" s="922"/>
      <c r="AK78" s="1023"/>
      <c r="AL78" s="1023"/>
      <c r="AM78" s="1023"/>
      <c r="AN78" s="1023"/>
      <c r="AO78" s="1024"/>
      <c r="AP78" s="1024"/>
      <c r="AQ78" s="1023"/>
      <c r="AR78" s="1023"/>
      <c r="AS78" s="1025"/>
      <c r="AT78" s="1025"/>
      <c r="AU78" s="1023"/>
      <c r="AV78" s="1023"/>
      <c r="AW78" s="1024"/>
      <c r="AX78" s="1024"/>
      <c r="AY78" s="1028"/>
      <c r="AZ78" s="1029"/>
      <c r="BA78" s="918"/>
      <c r="BB78" s="920"/>
      <c r="DU78" s="163"/>
      <c r="DV78" s="61" t="s">
        <v>69</v>
      </c>
      <c r="DW78" s="61" t="s">
        <v>70</v>
      </c>
      <c r="EA78" s="61" t="s">
        <v>66</v>
      </c>
    </row>
    <row r="79" spans="1:131" ht="11.25" customHeight="1" x14ac:dyDescent="0.15">
      <c r="A79" s="1003"/>
      <c r="B79" s="1004"/>
      <c r="C79" s="1004"/>
      <c r="D79" s="1004"/>
      <c r="E79" s="1004"/>
      <c r="F79" s="1004"/>
      <c r="G79" s="1005"/>
      <c r="H79" s="1033"/>
      <c r="I79" s="848"/>
      <c r="J79" s="848"/>
      <c r="K79" s="848"/>
      <c r="L79" s="848"/>
      <c r="M79" s="866"/>
      <c r="N79" s="1037"/>
      <c r="O79" s="403"/>
      <c r="P79" s="403"/>
      <c r="Q79" s="403"/>
      <c r="R79" s="403"/>
      <c r="S79" s="403"/>
      <c r="T79" s="403"/>
      <c r="U79" s="403"/>
      <c r="V79" s="403"/>
      <c r="W79" s="403"/>
      <c r="X79" s="403"/>
      <c r="Y79" s="403"/>
      <c r="Z79" s="403"/>
      <c r="AA79" s="403"/>
      <c r="AB79" s="403"/>
      <c r="AC79" s="403"/>
      <c r="AD79" s="404"/>
      <c r="AE79" s="1038" t="s">
        <v>210</v>
      </c>
      <c r="AF79" s="1039"/>
      <c r="AG79" s="1040"/>
      <c r="AH79" s="1071" t="str">
        <f>VLOOKUP("専任取引士"&amp;ROUNDUP(ROW($A76)/11,0),sentori,19,FALSE)&amp;""</f>
        <v/>
      </c>
      <c r="AI79" s="1051"/>
      <c r="AJ79" s="1051"/>
      <c r="AK79" s="1051"/>
      <c r="AL79" s="1051"/>
      <c r="AM79" s="1051"/>
      <c r="AN79" s="1051"/>
      <c r="AO79" s="1051"/>
      <c r="AP79" s="1051"/>
      <c r="AQ79" s="1051"/>
      <c r="AR79" s="1051"/>
      <c r="AS79" s="1051"/>
      <c r="AT79" s="1051"/>
      <c r="AU79" s="1051"/>
      <c r="AV79" s="1051"/>
      <c r="AW79" s="1051"/>
      <c r="AX79" s="1072"/>
      <c r="AY79" s="1028"/>
      <c r="AZ79" s="1029"/>
      <c r="BA79" s="918"/>
      <c r="BB79" s="920"/>
      <c r="DU79" s="163"/>
      <c r="DV79" s="61" t="s">
        <v>74</v>
      </c>
      <c r="DW79" s="61" t="s">
        <v>75</v>
      </c>
      <c r="EA79" s="61" t="s">
        <v>69</v>
      </c>
    </row>
    <row r="80" spans="1:131" ht="11.25" customHeight="1" x14ac:dyDescent="0.15">
      <c r="A80" s="1003"/>
      <c r="B80" s="1004"/>
      <c r="C80" s="1004"/>
      <c r="D80" s="1004"/>
      <c r="E80" s="1004"/>
      <c r="F80" s="1004"/>
      <c r="G80" s="1005"/>
      <c r="H80" s="951"/>
      <c r="I80" s="952"/>
      <c r="J80" s="952"/>
      <c r="K80" s="952"/>
      <c r="L80" s="952"/>
      <c r="M80" s="953"/>
      <c r="N80" s="1014"/>
      <c r="O80" s="405"/>
      <c r="P80" s="405"/>
      <c r="Q80" s="405"/>
      <c r="R80" s="405"/>
      <c r="S80" s="405"/>
      <c r="T80" s="405"/>
      <c r="U80" s="405"/>
      <c r="V80" s="405"/>
      <c r="W80" s="405"/>
      <c r="X80" s="405"/>
      <c r="Y80" s="405"/>
      <c r="Z80" s="405"/>
      <c r="AA80" s="405"/>
      <c r="AB80" s="405"/>
      <c r="AC80" s="405"/>
      <c r="AD80" s="406"/>
      <c r="AE80" s="1041"/>
      <c r="AF80" s="1024"/>
      <c r="AG80" s="1042"/>
      <c r="AH80" s="1073"/>
      <c r="AI80" s="1023"/>
      <c r="AJ80" s="1023"/>
      <c r="AK80" s="1023"/>
      <c r="AL80" s="1023"/>
      <c r="AM80" s="1023"/>
      <c r="AN80" s="1023"/>
      <c r="AO80" s="1023"/>
      <c r="AP80" s="1023"/>
      <c r="AQ80" s="1023"/>
      <c r="AR80" s="1023"/>
      <c r="AS80" s="1023"/>
      <c r="AT80" s="1023"/>
      <c r="AU80" s="1023"/>
      <c r="AV80" s="1023"/>
      <c r="AW80" s="1023"/>
      <c r="AX80" s="1074"/>
      <c r="AY80" s="1030"/>
      <c r="AZ80" s="1031"/>
      <c r="BA80" s="921"/>
      <c r="BB80" s="923"/>
      <c r="DU80" s="163"/>
      <c r="DV80" s="61" t="s">
        <v>77</v>
      </c>
      <c r="DW80" s="61" t="s">
        <v>78</v>
      </c>
      <c r="EA80" s="61" t="s">
        <v>74</v>
      </c>
    </row>
    <row r="81" spans="1:131" ht="11.25" customHeight="1" x14ac:dyDescent="0.15">
      <c r="A81" s="1003"/>
      <c r="B81" s="1004"/>
      <c r="C81" s="1004"/>
      <c r="D81" s="1004"/>
      <c r="E81" s="1004"/>
      <c r="F81" s="1004"/>
      <c r="G81" s="1005"/>
      <c r="H81" s="287" t="s">
        <v>131</v>
      </c>
      <c r="I81" s="233"/>
      <c r="J81" s="233"/>
      <c r="K81" s="233"/>
      <c r="L81" s="233"/>
      <c r="M81" s="1032"/>
      <c r="N81" s="1043" t="s">
        <v>568</v>
      </c>
      <c r="O81" s="1044"/>
      <c r="P81" s="1070" t="str">
        <f>VLOOKUP("専任取引士"&amp;ROUNDUP(ROW($A76)/11,0),sentori,12,FALSE)&amp;""</f>
        <v/>
      </c>
      <c r="Q81" s="1070"/>
      <c r="R81" s="1070"/>
      <c r="S81" s="1070"/>
      <c r="T81" s="1070"/>
      <c r="U81" s="1070"/>
      <c r="V81" s="1070"/>
      <c r="W81" s="1070"/>
      <c r="X81" s="1070"/>
      <c r="Y81" s="1070"/>
      <c r="Z81" s="1039"/>
      <c r="AA81" s="1039"/>
      <c r="AB81" s="1039"/>
      <c r="AC81" s="1039"/>
      <c r="AD81" s="1039"/>
      <c r="AE81" s="1039"/>
      <c r="AF81" s="1039"/>
      <c r="AG81" s="1039"/>
      <c r="AH81" s="1039"/>
      <c r="AI81" s="1039"/>
      <c r="AJ81" s="1039"/>
      <c r="AK81" s="1039"/>
      <c r="AL81" s="1039"/>
      <c r="AM81" s="1039"/>
      <c r="AN81" s="1039"/>
      <c r="AO81" s="1039"/>
      <c r="AP81" s="1039"/>
      <c r="AQ81" s="1039"/>
      <c r="AR81" s="1039"/>
      <c r="AS81" s="1039"/>
      <c r="AT81" s="1039"/>
      <c r="AU81" s="1039"/>
      <c r="AV81" s="1039"/>
      <c r="AW81" s="1039"/>
      <c r="AX81" s="1039"/>
      <c r="AY81" s="1039"/>
      <c r="AZ81" s="1039"/>
      <c r="BA81" s="1039"/>
      <c r="BB81" s="1045"/>
      <c r="DU81" s="164"/>
      <c r="DV81" s="61" t="s">
        <v>80</v>
      </c>
      <c r="DW81" s="61" t="s">
        <v>81</v>
      </c>
      <c r="EA81" s="61" t="s">
        <v>77</v>
      </c>
    </row>
    <row r="82" spans="1:131" ht="11.25" customHeight="1" x14ac:dyDescent="0.15">
      <c r="A82" s="1003"/>
      <c r="B82" s="1004"/>
      <c r="C82" s="1004"/>
      <c r="D82" s="1004"/>
      <c r="E82" s="1004"/>
      <c r="F82" s="1004"/>
      <c r="G82" s="1005"/>
      <c r="H82" s="1033"/>
      <c r="I82" s="848"/>
      <c r="J82" s="848"/>
      <c r="K82" s="848"/>
      <c r="L82" s="848"/>
      <c r="M82" s="866"/>
      <c r="N82" s="1037"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"&amp;VLOOKUP("専任取引士"&amp;ROUNDUP(ROW($A76)/11,0),sentori,17,FALSE),VLOOKUP("専任取引士"&amp;ROUNDUP(ROW($A76)/11,0),sentori,18,FALSE))</f>
        <v>　</v>
      </c>
      <c r="O82" s="403"/>
      <c r="P82" s="403"/>
      <c r="Q82" s="403"/>
      <c r="R82" s="403"/>
      <c r="S82" s="403"/>
      <c r="T82" s="403"/>
      <c r="U82" s="403"/>
      <c r="V82" s="403"/>
      <c r="W82" s="403"/>
      <c r="X82" s="403"/>
      <c r="Y82" s="403"/>
      <c r="Z82" s="403"/>
      <c r="AA82" s="403"/>
      <c r="AB82" s="403"/>
      <c r="AC82" s="403"/>
      <c r="AD82" s="403"/>
      <c r="AE82" s="403"/>
      <c r="AF82" s="403"/>
      <c r="AG82" s="403"/>
      <c r="AH82" s="403"/>
      <c r="AI82" s="403"/>
      <c r="AJ82" s="403"/>
      <c r="AK82" s="403"/>
      <c r="AL82" s="403"/>
      <c r="AM82" s="403"/>
      <c r="AN82" s="403"/>
      <c r="AO82" s="403"/>
      <c r="AP82" s="403"/>
      <c r="AQ82" s="403"/>
      <c r="AR82" s="403"/>
      <c r="AS82" s="403"/>
      <c r="AT82" s="403"/>
      <c r="AU82" s="403"/>
      <c r="AV82" s="403"/>
      <c r="AW82" s="403"/>
      <c r="AX82" s="403"/>
      <c r="AY82" s="403"/>
      <c r="AZ82" s="403"/>
      <c r="BA82" s="403"/>
      <c r="BB82" s="1046"/>
      <c r="DU82" s="164"/>
      <c r="DV82" s="61" t="s">
        <v>85</v>
      </c>
      <c r="DW82" s="61" t="s">
        <v>86</v>
      </c>
      <c r="EA82" s="61" t="s">
        <v>80</v>
      </c>
    </row>
    <row r="83" spans="1:131" ht="11.25" customHeight="1" x14ac:dyDescent="0.15">
      <c r="A83" s="1003"/>
      <c r="B83" s="1004"/>
      <c r="C83" s="1004"/>
      <c r="D83" s="1004"/>
      <c r="E83" s="1004"/>
      <c r="F83" s="1004"/>
      <c r="G83" s="1005"/>
      <c r="H83" s="1033"/>
      <c r="I83" s="848"/>
      <c r="J83" s="848"/>
      <c r="K83" s="848"/>
      <c r="L83" s="848"/>
      <c r="M83" s="866"/>
      <c r="N83" s="1037"/>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03"/>
      <c r="AS83" s="403"/>
      <c r="AT83" s="403"/>
      <c r="AU83" s="403"/>
      <c r="AV83" s="403"/>
      <c r="AW83" s="403"/>
      <c r="AX83" s="403"/>
      <c r="AY83" s="403"/>
      <c r="AZ83" s="403"/>
      <c r="BA83" s="403"/>
      <c r="BB83" s="1046"/>
      <c r="DU83" s="163"/>
      <c r="DV83" s="61" t="s">
        <v>88</v>
      </c>
      <c r="DW83" s="61" t="s">
        <v>89</v>
      </c>
      <c r="EA83" s="61" t="s">
        <v>85</v>
      </c>
    </row>
    <row r="84" spans="1:131" ht="11.25" customHeight="1" x14ac:dyDescent="0.15">
      <c r="A84" s="1003"/>
      <c r="B84" s="1004"/>
      <c r="C84" s="1004"/>
      <c r="D84" s="1004"/>
      <c r="E84" s="1004"/>
      <c r="F84" s="1004"/>
      <c r="G84" s="1005"/>
      <c r="H84" s="951"/>
      <c r="I84" s="952"/>
      <c r="J84" s="952"/>
      <c r="K84" s="952"/>
      <c r="L84" s="952"/>
      <c r="M84" s="953"/>
      <c r="N84" s="1014"/>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5"/>
      <c r="AY84" s="405"/>
      <c r="AZ84" s="405"/>
      <c r="BA84" s="405"/>
      <c r="BB84" s="1047"/>
      <c r="DU84" s="163"/>
      <c r="DV84" s="61" t="s">
        <v>101</v>
      </c>
      <c r="DW84" s="61" t="s">
        <v>569</v>
      </c>
      <c r="EA84" s="61" t="s">
        <v>88</v>
      </c>
    </row>
    <row r="85" spans="1:131" ht="11.25" customHeight="1" x14ac:dyDescent="0.15">
      <c r="A85" s="1003"/>
      <c r="B85" s="1004"/>
      <c r="C85" s="1004"/>
      <c r="D85" s="1004"/>
      <c r="E85" s="1004"/>
      <c r="F85" s="1004"/>
      <c r="G85" s="1005"/>
      <c r="H85" s="287" t="s">
        <v>227</v>
      </c>
      <c r="I85" s="203"/>
      <c r="J85" s="203"/>
      <c r="K85" s="203"/>
      <c r="L85" s="203"/>
      <c r="M85" s="313"/>
      <c r="N85" s="1049" t="s">
        <v>561</v>
      </c>
      <c r="O85" s="1053" t="str">
        <f>IF(ISBLANK(VLOOKUP("専任取引士"&amp;ROUNDUP(ROW($A76)/11,0),sentori,20,FALSE)),"",VLOOKUP("専任取引士"&amp;ROUNDUP(ROW($A76)/11,0),sentori,20,FALSE))</f>
        <v/>
      </c>
      <c r="P85" s="1053"/>
      <c r="Q85" s="1053"/>
      <c r="R85" s="1053"/>
      <c r="S85" s="1053"/>
      <c r="T85" s="1053"/>
      <c r="U85" s="1053"/>
      <c r="V85" s="1055" t="s">
        <v>562</v>
      </c>
      <c r="W85" s="1039" t="s">
        <v>563</v>
      </c>
      <c r="X85" s="1044"/>
      <c r="Y85" s="1051" t="str">
        <f>IF(ISBLANK(VLOOKUP("専任取引士"&amp;ROUNDUP(ROW($A76)/11,0),sentori,21,FALSE)),"",VLOOKUP("専任取引士"&amp;ROUNDUP(ROW($A76)/11,0),sentori,21,FALSE))</f>
        <v/>
      </c>
      <c r="Z85" s="1051"/>
      <c r="AA85" s="1051"/>
      <c r="AB85" s="1051"/>
      <c r="AC85" s="1051"/>
      <c r="AD85" s="1051"/>
      <c r="AE85" s="1051"/>
      <c r="AF85" s="1051"/>
      <c r="AG85" s="1039" t="s">
        <v>564</v>
      </c>
      <c r="AH85" s="1057"/>
      <c r="AI85" s="1038" t="s">
        <v>570</v>
      </c>
      <c r="AJ85" s="1039"/>
      <c r="AK85" s="1039"/>
      <c r="AL85" s="1039"/>
      <c r="AM85" s="1040"/>
      <c r="AN85" s="1061" t="str">
        <f>IF(ISBLANK(VLOOKUP("専任取引士"&amp;ROUNDUP(ROW($A76)/11,0),sentori,22,FALSE)),"",TEXT(VLOOKUP("専任取引士"&amp;ROUNDUP(ROW($A76)/11,0),sentori,22,FALSE),"ggg"))</f>
        <v/>
      </c>
      <c r="AO85" s="1053"/>
      <c r="AP85" s="1053"/>
      <c r="AQ85" s="1051" t="str">
        <f>IF(ISBLANK(VLOOKUP("専任取引士"&amp;ROUNDUP(ROW($A76)/11,0),sentori,22,FALSE)),"",TEXT(VLOOKUP("専任取引士"&amp;ROUNDUP(ROW($A76)/11,0),sentori,22,FALSE),"e"))</f>
        <v/>
      </c>
      <c r="AR85" s="1051"/>
      <c r="AS85" s="1039" t="s">
        <v>197</v>
      </c>
      <c r="AT85" s="1039"/>
      <c r="AU85" s="1051" t="str">
        <f>IF(ISBLANK(VLOOKUP("専任取引士"&amp;ROUNDUP(ROW($A76)/11,0),sentori,22,FALSE)),"",MONTH(VLOOKUP("専任取引士"&amp;ROUNDUP(ROW($A76)/11,0),sentori,22,FALSE)))</f>
        <v/>
      </c>
      <c r="AV85" s="1051"/>
      <c r="AW85" s="1039" t="s">
        <v>198</v>
      </c>
      <c r="AX85" s="1039"/>
      <c r="AY85" s="1051" t="str">
        <f>IF(ISBLANK(VLOOKUP("専任取引士"&amp;ROUNDUP(ROW($A76)/11,0),sentori,22,FALSE)),"",DAY(VLOOKUP("専任取引士"&amp;ROUNDUP(ROW($A76)/11,0),sentori,22,FALSE)))</f>
        <v/>
      </c>
      <c r="AZ85" s="1051"/>
      <c r="BA85" s="1039" t="s">
        <v>199</v>
      </c>
      <c r="BB85" s="1045"/>
      <c r="DU85" s="163"/>
      <c r="DV85" s="61" t="s">
        <v>108</v>
      </c>
      <c r="DW85" s="61" t="s">
        <v>571</v>
      </c>
      <c r="EA85" s="61" t="s">
        <v>101</v>
      </c>
    </row>
    <row r="86" spans="1:131" ht="11.25" customHeight="1" x14ac:dyDescent="0.15">
      <c r="A86" s="1006"/>
      <c r="B86" s="1007"/>
      <c r="C86" s="1007"/>
      <c r="D86" s="1007"/>
      <c r="E86" s="1007"/>
      <c r="F86" s="1007"/>
      <c r="G86" s="1008"/>
      <c r="H86" s="251"/>
      <c r="I86" s="855"/>
      <c r="J86" s="855"/>
      <c r="K86" s="855"/>
      <c r="L86" s="855"/>
      <c r="M86" s="1048"/>
      <c r="N86" s="1050"/>
      <c r="O86" s="1054"/>
      <c r="P86" s="1054"/>
      <c r="Q86" s="1054"/>
      <c r="R86" s="1054"/>
      <c r="S86" s="1054"/>
      <c r="T86" s="1054"/>
      <c r="U86" s="1054"/>
      <c r="V86" s="1056"/>
      <c r="W86" s="989"/>
      <c r="X86" s="989"/>
      <c r="Y86" s="1052"/>
      <c r="Z86" s="1052"/>
      <c r="AA86" s="1052"/>
      <c r="AB86" s="1052"/>
      <c r="AC86" s="1052"/>
      <c r="AD86" s="1052"/>
      <c r="AE86" s="1052"/>
      <c r="AF86" s="1052"/>
      <c r="AG86" s="989"/>
      <c r="AH86" s="1058"/>
      <c r="AI86" s="1059"/>
      <c r="AJ86" s="978"/>
      <c r="AK86" s="978"/>
      <c r="AL86" s="978"/>
      <c r="AM86" s="1060"/>
      <c r="AN86" s="1062"/>
      <c r="AO86" s="1054"/>
      <c r="AP86" s="1054"/>
      <c r="AQ86" s="1052"/>
      <c r="AR86" s="1052"/>
      <c r="AS86" s="978"/>
      <c r="AT86" s="978"/>
      <c r="AU86" s="1052"/>
      <c r="AV86" s="1052"/>
      <c r="AW86" s="978"/>
      <c r="AX86" s="978"/>
      <c r="AY86" s="1052"/>
      <c r="AZ86" s="1052"/>
      <c r="BA86" s="978"/>
      <c r="BB86" s="983"/>
      <c r="DU86" s="163"/>
      <c r="DV86" s="61" t="s">
        <v>112</v>
      </c>
      <c r="DW86" s="61" t="s">
        <v>572</v>
      </c>
      <c r="EA86" s="61" t="s">
        <v>108</v>
      </c>
    </row>
    <row r="87" spans="1:131" ht="11.25" customHeight="1" x14ac:dyDescent="0.15">
      <c r="A87" s="1000" t="s">
        <v>567</v>
      </c>
      <c r="B87" s="1001"/>
      <c r="C87" s="1001"/>
      <c r="D87" s="1001"/>
      <c r="E87" s="1001"/>
      <c r="F87" s="1001"/>
      <c r="G87" s="1002"/>
      <c r="H87" s="934" t="s">
        <v>56</v>
      </c>
      <c r="I87" s="1009"/>
      <c r="J87" s="1009"/>
      <c r="K87" s="1009"/>
      <c r="L87" s="1009"/>
      <c r="M87" s="1010"/>
      <c r="N87" s="1011" t="str">
        <f>IF(ISBLANK(VLOOKUP("専任取引士"&amp;ROUNDUP(ROW($A87)/11,0),sentori,4,FALSE)),"",VLOOKUP("専任取引士"&amp;ROUNDUP(ROW($A87)/11,0),sentori,4,FALSE))</f>
        <v/>
      </c>
      <c r="O87" s="1012"/>
      <c r="P87" s="1012"/>
      <c r="Q87" s="1012"/>
      <c r="R87" s="1012"/>
      <c r="S87" s="1012"/>
      <c r="T87" s="1012"/>
      <c r="U87" s="1012"/>
      <c r="V87" s="1012"/>
      <c r="W87" s="1012"/>
      <c r="X87" s="1012"/>
      <c r="Y87" s="1012"/>
      <c r="Z87" s="1012"/>
      <c r="AA87" s="1012"/>
      <c r="AB87" s="1012"/>
      <c r="AC87" s="1012"/>
      <c r="AD87" s="1013"/>
      <c r="AE87" s="1015" t="s">
        <v>196</v>
      </c>
      <c r="AF87" s="1016"/>
      <c r="AG87" s="915" t="str">
        <f>IF(ISBLANK(VLOOKUP("専任取引士"&amp;ROUNDUP(ROW($A87)/11,0),sentori,8,FALSE)),"",TEXT(VLOOKUP("専任取引士"&amp;ROUNDUP(ROW($A87)/11,0),sentori,8,FALSE),"ggg"))</f>
        <v/>
      </c>
      <c r="AH87" s="916"/>
      <c r="AI87" s="916"/>
      <c r="AJ87" s="916"/>
      <c r="AK87" s="1021" t="str">
        <f>IF(ISBLANK(VLOOKUP("専任取引士"&amp;ROUNDUP(ROW($A87)/11,0),sentori,8,FALSE)),"",TEXT(VLOOKUP("専任取引士"&amp;ROUNDUP(ROW($A87)/11,0),sentori,8,FALSE),"e"))</f>
        <v/>
      </c>
      <c r="AL87" s="1021"/>
      <c r="AM87" s="1021"/>
      <c r="AN87" s="1021"/>
      <c r="AO87" s="995" t="s">
        <v>197</v>
      </c>
      <c r="AP87" s="995"/>
      <c r="AQ87" s="1021" t="str">
        <f>IF(ISBLANK(VLOOKUP("専任取引士"&amp;ROUNDUP(ROW($A87)/11,0),sentori,8,FALSE)),"",MONTH(VLOOKUP("専任取引士"&amp;ROUNDUP(ROW($A87)/11,0),sentori,8,FALSE)))</f>
        <v/>
      </c>
      <c r="AR87" s="1021"/>
      <c r="AS87" s="995" t="s">
        <v>198</v>
      </c>
      <c r="AT87" s="996"/>
      <c r="AU87" s="1021" t="str">
        <f>IF(ISBLANK(VLOOKUP("専任取引士"&amp;ROUNDUP(ROW($A87)/11,0),sentori,8,FALSE)),"",DAY(VLOOKUP("専任取引士"&amp;ROUNDUP(ROW($A87)/11,0),sentori,8,FALSE)))</f>
        <v/>
      </c>
      <c r="AV87" s="1021"/>
      <c r="AW87" s="995" t="s">
        <v>199</v>
      </c>
      <c r="AX87" s="995"/>
      <c r="AY87" s="1026" t="s">
        <v>200</v>
      </c>
      <c r="AZ87" s="1027" t="str">
        <f>LEFT(VLOOKUP("専任取引士1",sentori,7,FALSE),1)</f>
        <v/>
      </c>
      <c r="BA87" s="915" t="str">
        <f>LEFT(VLOOKUP("専任取引士"&amp;ROUNDUP(ROW($A87)/11,0),sentori,7,FALSE),1)</f>
        <v/>
      </c>
      <c r="BB87" s="917"/>
      <c r="DU87" s="163"/>
      <c r="DV87" s="61" t="s">
        <v>117</v>
      </c>
      <c r="DW87" s="61" t="s">
        <v>573</v>
      </c>
      <c r="EA87" s="61" t="s">
        <v>112</v>
      </c>
    </row>
    <row r="88" spans="1:131" ht="11.25" customHeight="1" x14ac:dyDescent="0.15">
      <c r="A88" s="1003"/>
      <c r="B88" s="1004"/>
      <c r="C88" s="1004"/>
      <c r="D88" s="1004"/>
      <c r="E88" s="1004"/>
      <c r="F88" s="1004"/>
      <c r="G88" s="1005"/>
      <c r="H88" s="951"/>
      <c r="I88" s="952"/>
      <c r="J88" s="952"/>
      <c r="K88" s="952"/>
      <c r="L88" s="952"/>
      <c r="M88" s="953"/>
      <c r="N88" s="1014"/>
      <c r="O88" s="405"/>
      <c r="P88" s="405"/>
      <c r="Q88" s="405"/>
      <c r="R88" s="405"/>
      <c r="S88" s="405"/>
      <c r="T88" s="405"/>
      <c r="U88" s="405"/>
      <c r="V88" s="405"/>
      <c r="W88" s="405"/>
      <c r="X88" s="405"/>
      <c r="Y88" s="405"/>
      <c r="Z88" s="405"/>
      <c r="AA88" s="405"/>
      <c r="AB88" s="405"/>
      <c r="AC88" s="405"/>
      <c r="AD88" s="406"/>
      <c r="AE88" s="1017"/>
      <c r="AF88" s="1018"/>
      <c r="AG88" s="918"/>
      <c r="AH88" s="919"/>
      <c r="AI88" s="919"/>
      <c r="AJ88" s="919"/>
      <c r="AK88" s="1022"/>
      <c r="AL88" s="1022"/>
      <c r="AM88" s="1022"/>
      <c r="AN88" s="1022"/>
      <c r="AO88" s="528"/>
      <c r="AP88" s="528"/>
      <c r="AQ88" s="1022"/>
      <c r="AR88" s="1022"/>
      <c r="AS88" s="506"/>
      <c r="AT88" s="506"/>
      <c r="AU88" s="1022"/>
      <c r="AV88" s="1022"/>
      <c r="AW88" s="528"/>
      <c r="AX88" s="528"/>
      <c r="AY88" s="1028"/>
      <c r="AZ88" s="1029"/>
      <c r="BA88" s="918"/>
      <c r="BB88" s="920"/>
      <c r="DU88" s="163"/>
      <c r="DV88" s="61" t="s">
        <v>120</v>
      </c>
      <c r="DW88" s="61" t="s">
        <v>574</v>
      </c>
      <c r="EA88" s="61" t="s">
        <v>117</v>
      </c>
    </row>
    <row r="89" spans="1:131" ht="11.25" customHeight="1" x14ac:dyDescent="0.15">
      <c r="A89" s="1003"/>
      <c r="B89" s="1004"/>
      <c r="C89" s="1004"/>
      <c r="D89" s="1004"/>
      <c r="E89" s="1004"/>
      <c r="F89" s="1004"/>
      <c r="G89" s="1005"/>
      <c r="H89" s="262" t="s">
        <v>114</v>
      </c>
      <c r="I89" s="955"/>
      <c r="J89" s="955"/>
      <c r="K89" s="955"/>
      <c r="L89" s="955"/>
      <c r="M89" s="956"/>
      <c r="N89" s="1034" t="str">
        <f>IF(ISBLANK(VLOOKUP("専任取引士"&amp;ROUNDUP(ROW($A87)/11,0),sentori,3,FALSE)),"",VLOOKUP("専任取引士"&amp;ROUNDUP(ROW($A87)/11,0),sentori,3,FALSE))</f>
        <v/>
      </c>
      <c r="O89" s="1035"/>
      <c r="P89" s="1035"/>
      <c r="Q89" s="1035"/>
      <c r="R89" s="1035"/>
      <c r="S89" s="1035"/>
      <c r="T89" s="1035"/>
      <c r="U89" s="1035"/>
      <c r="V89" s="1035"/>
      <c r="W89" s="1035"/>
      <c r="X89" s="1035"/>
      <c r="Y89" s="1035"/>
      <c r="Z89" s="1035"/>
      <c r="AA89" s="1035"/>
      <c r="AB89" s="1035"/>
      <c r="AC89" s="1035"/>
      <c r="AD89" s="1036"/>
      <c r="AE89" s="1019"/>
      <c r="AF89" s="1020"/>
      <c r="AG89" s="921"/>
      <c r="AH89" s="922"/>
      <c r="AI89" s="922"/>
      <c r="AJ89" s="922"/>
      <c r="AK89" s="1023"/>
      <c r="AL89" s="1023"/>
      <c r="AM89" s="1023"/>
      <c r="AN89" s="1023"/>
      <c r="AO89" s="1024"/>
      <c r="AP89" s="1024"/>
      <c r="AQ89" s="1023"/>
      <c r="AR89" s="1023"/>
      <c r="AS89" s="1025"/>
      <c r="AT89" s="1025"/>
      <c r="AU89" s="1023"/>
      <c r="AV89" s="1023"/>
      <c r="AW89" s="1024"/>
      <c r="AX89" s="1024"/>
      <c r="AY89" s="1028"/>
      <c r="AZ89" s="1029"/>
      <c r="BA89" s="918"/>
      <c r="BB89" s="920"/>
      <c r="DU89" s="163"/>
      <c r="DV89" s="61" t="s">
        <v>123</v>
      </c>
      <c r="DW89" s="61" t="s">
        <v>575</v>
      </c>
      <c r="EA89" s="61" t="s">
        <v>120</v>
      </c>
    </row>
    <row r="90" spans="1:131" ht="11.25" customHeight="1" x14ac:dyDescent="0.15">
      <c r="A90" s="1003"/>
      <c r="B90" s="1004"/>
      <c r="C90" s="1004"/>
      <c r="D90" s="1004"/>
      <c r="E90" s="1004"/>
      <c r="F90" s="1004"/>
      <c r="G90" s="1005"/>
      <c r="H90" s="957"/>
      <c r="I90" s="955"/>
      <c r="J90" s="955"/>
      <c r="K90" s="955"/>
      <c r="L90" s="955"/>
      <c r="M90" s="956"/>
      <c r="N90" s="1037"/>
      <c r="O90" s="403"/>
      <c r="P90" s="403"/>
      <c r="Q90" s="403"/>
      <c r="R90" s="403"/>
      <c r="S90" s="403"/>
      <c r="T90" s="403"/>
      <c r="U90" s="403"/>
      <c r="V90" s="403"/>
      <c r="W90" s="403"/>
      <c r="X90" s="403"/>
      <c r="Y90" s="403"/>
      <c r="Z90" s="403"/>
      <c r="AA90" s="403"/>
      <c r="AB90" s="403"/>
      <c r="AC90" s="403"/>
      <c r="AD90" s="404"/>
      <c r="AE90" s="1038" t="s">
        <v>210</v>
      </c>
      <c r="AF90" s="1039"/>
      <c r="AG90" s="1040"/>
      <c r="AH90" s="1071" t="str">
        <f>VLOOKUP("専任取引士"&amp;ROUNDUP(ROW($A87)/11,0),sentori,19,FALSE)&amp;""</f>
        <v/>
      </c>
      <c r="AI90" s="1051"/>
      <c r="AJ90" s="1051"/>
      <c r="AK90" s="1051"/>
      <c r="AL90" s="1051"/>
      <c r="AM90" s="1051"/>
      <c r="AN90" s="1051"/>
      <c r="AO90" s="1051"/>
      <c r="AP90" s="1051"/>
      <c r="AQ90" s="1051"/>
      <c r="AR90" s="1051"/>
      <c r="AS90" s="1051"/>
      <c r="AT90" s="1051"/>
      <c r="AU90" s="1051"/>
      <c r="AV90" s="1051"/>
      <c r="AW90" s="1051"/>
      <c r="AX90" s="1072"/>
      <c r="AY90" s="1028"/>
      <c r="AZ90" s="1029"/>
      <c r="BA90" s="918"/>
      <c r="BB90" s="920"/>
      <c r="DU90" s="163"/>
      <c r="DV90" s="61" t="s">
        <v>129</v>
      </c>
      <c r="DW90" s="61" t="s">
        <v>576</v>
      </c>
      <c r="EA90" s="61" t="s">
        <v>123</v>
      </c>
    </row>
    <row r="91" spans="1:131" ht="11.25" customHeight="1" x14ac:dyDescent="0.15">
      <c r="A91" s="1003"/>
      <c r="B91" s="1004"/>
      <c r="C91" s="1004"/>
      <c r="D91" s="1004"/>
      <c r="E91" s="1004"/>
      <c r="F91" s="1004"/>
      <c r="G91" s="1005"/>
      <c r="H91" s="957"/>
      <c r="I91" s="955"/>
      <c r="J91" s="955"/>
      <c r="K91" s="955"/>
      <c r="L91" s="955"/>
      <c r="M91" s="956"/>
      <c r="N91" s="1014"/>
      <c r="O91" s="405"/>
      <c r="P91" s="405"/>
      <c r="Q91" s="405"/>
      <c r="R91" s="405"/>
      <c r="S91" s="405"/>
      <c r="T91" s="405"/>
      <c r="U91" s="405"/>
      <c r="V91" s="405"/>
      <c r="W91" s="405"/>
      <c r="X91" s="405"/>
      <c r="Y91" s="405"/>
      <c r="Z91" s="405"/>
      <c r="AA91" s="405"/>
      <c r="AB91" s="405"/>
      <c r="AC91" s="405"/>
      <c r="AD91" s="406"/>
      <c r="AE91" s="1041"/>
      <c r="AF91" s="1024"/>
      <c r="AG91" s="1042"/>
      <c r="AH91" s="1073"/>
      <c r="AI91" s="1023"/>
      <c r="AJ91" s="1023"/>
      <c r="AK91" s="1023"/>
      <c r="AL91" s="1023"/>
      <c r="AM91" s="1023"/>
      <c r="AN91" s="1023"/>
      <c r="AO91" s="1023"/>
      <c r="AP91" s="1023"/>
      <c r="AQ91" s="1023"/>
      <c r="AR91" s="1023"/>
      <c r="AS91" s="1023"/>
      <c r="AT91" s="1023"/>
      <c r="AU91" s="1023"/>
      <c r="AV91" s="1023"/>
      <c r="AW91" s="1023"/>
      <c r="AX91" s="1074"/>
      <c r="AY91" s="1030"/>
      <c r="AZ91" s="1031"/>
      <c r="BA91" s="921"/>
      <c r="BB91" s="923"/>
      <c r="DU91" s="163"/>
      <c r="DV91" s="61" t="s">
        <v>134</v>
      </c>
      <c r="DW91" s="61" t="s">
        <v>577</v>
      </c>
      <c r="EA91" s="61" t="s">
        <v>129</v>
      </c>
    </row>
    <row r="92" spans="1:131" ht="11.25" customHeight="1" x14ac:dyDescent="0.15">
      <c r="A92" s="1003"/>
      <c r="B92" s="1004"/>
      <c r="C92" s="1004"/>
      <c r="D92" s="1004"/>
      <c r="E92" s="1004"/>
      <c r="F92" s="1004"/>
      <c r="G92" s="1005"/>
      <c r="H92" s="262" t="s">
        <v>131</v>
      </c>
      <c r="I92" s="955"/>
      <c r="J92" s="955"/>
      <c r="K92" s="955"/>
      <c r="L92" s="955"/>
      <c r="M92" s="956"/>
      <c r="N92" s="1043" t="s">
        <v>568</v>
      </c>
      <c r="O92" s="1044"/>
      <c r="P92" s="1070" t="str">
        <f>VLOOKUP("専任取引士"&amp;ROUNDUP(ROW($A87)/11,0),sentori,12,FALSE)&amp;""</f>
        <v/>
      </c>
      <c r="Q92" s="1070"/>
      <c r="R92" s="1070"/>
      <c r="S92" s="1070"/>
      <c r="T92" s="1070"/>
      <c r="U92" s="1070"/>
      <c r="V92" s="1070"/>
      <c r="W92" s="1070"/>
      <c r="X92" s="1070"/>
      <c r="Y92" s="1070"/>
      <c r="Z92" s="1039"/>
      <c r="AA92" s="1039"/>
      <c r="AB92" s="1039"/>
      <c r="AC92" s="1039"/>
      <c r="AD92" s="1039"/>
      <c r="AE92" s="1039"/>
      <c r="AF92" s="1039"/>
      <c r="AG92" s="1039"/>
      <c r="AH92" s="1039"/>
      <c r="AI92" s="1039"/>
      <c r="AJ92" s="1039"/>
      <c r="AK92" s="1039"/>
      <c r="AL92" s="1039"/>
      <c r="AM92" s="1039"/>
      <c r="AN92" s="1039"/>
      <c r="AO92" s="1039"/>
      <c r="AP92" s="1039"/>
      <c r="AQ92" s="1039"/>
      <c r="AR92" s="1039"/>
      <c r="AS92" s="1039"/>
      <c r="AT92" s="1039"/>
      <c r="AU92" s="1039"/>
      <c r="AV92" s="1039"/>
      <c r="AW92" s="1039"/>
      <c r="AX92" s="1039"/>
      <c r="AY92" s="1039"/>
      <c r="AZ92" s="1039"/>
      <c r="BA92" s="1039"/>
      <c r="BB92" s="1045"/>
      <c r="DU92" s="164"/>
      <c r="DV92" s="61" t="s">
        <v>137</v>
      </c>
      <c r="DW92" s="61" t="s">
        <v>578</v>
      </c>
      <c r="EA92" s="61" t="s">
        <v>134</v>
      </c>
    </row>
    <row r="93" spans="1:131" ht="11.25" customHeight="1" x14ac:dyDescent="0.15">
      <c r="A93" s="1003"/>
      <c r="B93" s="1004"/>
      <c r="C93" s="1004"/>
      <c r="D93" s="1004"/>
      <c r="E93" s="1004"/>
      <c r="F93" s="1004"/>
      <c r="G93" s="1005"/>
      <c r="H93" s="957"/>
      <c r="I93" s="955"/>
      <c r="J93" s="955"/>
      <c r="K93" s="955"/>
      <c r="L93" s="955"/>
      <c r="M93" s="956"/>
      <c r="N93" s="1037"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"&amp;VLOOKUP("専任取引士"&amp;ROUNDUP(ROW($A87)/11,0),sentori,17,FALSE),VLOOKUP("専任取引士"&amp;ROUNDUP(ROW($A87)/11,0),sentori,18,FALSE))</f>
        <v>　</v>
      </c>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403"/>
      <c r="AL93" s="403"/>
      <c r="AM93" s="403"/>
      <c r="AN93" s="403"/>
      <c r="AO93" s="403"/>
      <c r="AP93" s="403"/>
      <c r="AQ93" s="403"/>
      <c r="AR93" s="403"/>
      <c r="AS93" s="403"/>
      <c r="AT93" s="403"/>
      <c r="AU93" s="403"/>
      <c r="AV93" s="403"/>
      <c r="AW93" s="403"/>
      <c r="AX93" s="403"/>
      <c r="AY93" s="403"/>
      <c r="AZ93" s="403"/>
      <c r="BA93" s="403"/>
      <c r="BB93" s="1046"/>
      <c r="DU93" s="164"/>
      <c r="DV93" s="61" t="s">
        <v>139</v>
      </c>
      <c r="DW93" s="61" t="s">
        <v>579</v>
      </c>
      <c r="EA93" s="61" t="s">
        <v>137</v>
      </c>
    </row>
    <row r="94" spans="1:131" ht="11.25" customHeight="1" x14ac:dyDescent="0.15">
      <c r="A94" s="1003"/>
      <c r="B94" s="1004"/>
      <c r="C94" s="1004"/>
      <c r="D94" s="1004"/>
      <c r="E94" s="1004"/>
      <c r="F94" s="1004"/>
      <c r="G94" s="1005"/>
      <c r="H94" s="1063"/>
      <c r="I94" s="233"/>
      <c r="J94" s="233"/>
      <c r="K94" s="233"/>
      <c r="L94" s="233"/>
      <c r="M94" s="1032"/>
      <c r="N94" s="1037"/>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3"/>
      <c r="AO94" s="403"/>
      <c r="AP94" s="403"/>
      <c r="AQ94" s="403"/>
      <c r="AR94" s="403"/>
      <c r="AS94" s="403"/>
      <c r="AT94" s="403"/>
      <c r="AU94" s="403"/>
      <c r="AV94" s="403"/>
      <c r="AW94" s="403"/>
      <c r="AX94" s="403"/>
      <c r="AY94" s="403"/>
      <c r="AZ94" s="403"/>
      <c r="BA94" s="403"/>
      <c r="BB94" s="1046"/>
      <c r="DU94" s="163"/>
      <c r="DV94" s="61" t="s">
        <v>145</v>
      </c>
      <c r="DW94" s="61" t="s">
        <v>580</v>
      </c>
      <c r="EA94" s="61" t="s">
        <v>139</v>
      </c>
    </row>
    <row r="95" spans="1:131" ht="11.25" customHeight="1" x14ac:dyDescent="0.15">
      <c r="A95" s="1003"/>
      <c r="B95" s="1004"/>
      <c r="C95" s="1004"/>
      <c r="D95" s="1004"/>
      <c r="E95" s="1004"/>
      <c r="F95" s="1004"/>
      <c r="G95" s="1005"/>
      <c r="H95" s="957"/>
      <c r="I95" s="955"/>
      <c r="J95" s="955"/>
      <c r="K95" s="955"/>
      <c r="L95" s="955"/>
      <c r="M95" s="956"/>
      <c r="N95" s="1014"/>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5"/>
      <c r="AM95" s="405"/>
      <c r="AN95" s="405"/>
      <c r="AO95" s="405"/>
      <c r="AP95" s="405"/>
      <c r="AQ95" s="405"/>
      <c r="AR95" s="405"/>
      <c r="AS95" s="405"/>
      <c r="AT95" s="405"/>
      <c r="AU95" s="405"/>
      <c r="AV95" s="405"/>
      <c r="AW95" s="405"/>
      <c r="AX95" s="405"/>
      <c r="AY95" s="405"/>
      <c r="AZ95" s="405"/>
      <c r="BA95" s="405"/>
      <c r="BB95" s="1047"/>
      <c r="DU95" s="163"/>
      <c r="DV95" s="61" t="s">
        <v>148</v>
      </c>
      <c r="DW95" s="61" t="s">
        <v>581</v>
      </c>
      <c r="EA95" s="61" t="s">
        <v>145</v>
      </c>
    </row>
    <row r="96" spans="1:131" ht="11.25" customHeight="1" x14ac:dyDescent="0.15">
      <c r="A96" s="1003"/>
      <c r="B96" s="1004"/>
      <c r="C96" s="1004"/>
      <c r="D96" s="1004"/>
      <c r="E96" s="1004"/>
      <c r="F96" s="1004"/>
      <c r="G96" s="1005"/>
      <c r="H96" s="289" t="s">
        <v>227</v>
      </c>
      <c r="I96" s="205"/>
      <c r="J96" s="205"/>
      <c r="K96" s="205"/>
      <c r="L96" s="205"/>
      <c r="M96" s="315"/>
      <c r="N96" s="1049" t="s">
        <v>561</v>
      </c>
      <c r="O96" s="1053" t="str">
        <f>IF(ISBLANK(VLOOKUP("専任取引士"&amp;ROUNDUP(ROW($A87)/11,0),sentori,20,FALSE)),"",VLOOKUP("専任取引士"&amp;ROUNDUP(ROW($A87)/11,0),sentori,20,FALSE))</f>
        <v/>
      </c>
      <c r="P96" s="1053"/>
      <c r="Q96" s="1053"/>
      <c r="R96" s="1053"/>
      <c r="S96" s="1053"/>
      <c r="T96" s="1053"/>
      <c r="U96" s="1053"/>
      <c r="V96" s="1055" t="s">
        <v>562</v>
      </c>
      <c r="W96" s="1039" t="s">
        <v>563</v>
      </c>
      <c r="X96" s="1044"/>
      <c r="Y96" s="1051" t="str">
        <f>IF(ISBLANK(VLOOKUP("専任取引士"&amp;ROUNDUP(ROW($A87)/11,0),sentori,21,FALSE)),"",VLOOKUP("専任取引士"&amp;ROUNDUP(ROW($A87)/11,0),sentori,21,FALSE))</f>
        <v/>
      </c>
      <c r="Z96" s="1051"/>
      <c r="AA96" s="1051"/>
      <c r="AB96" s="1051"/>
      <c r="AC96" s="1051"/>
      <c r="AD96" s="1051"/>
      <c r="AE96" s="1051"/>
      <c r="AF96" s="1051"/>
      <c r="AG96" s="1039" t="s">
        <v>564</v>
      </c>
      <c r="AH96" s="1057"/>
      <c r="AI96" s="1038" t="s">
        <v>570</v>
      </c>
      <c r="AJ96" s="1039"/>
      <c r="AK96" s="1039"/>
      <c r="AL96" s="1039"/>
      <c r="AM96" s="1040"/>
      <c r="AN96" s="1061" t="str">
        <f>IF(ISBLANK(VLOOKUP("専任取引士"&amp;ROUNDUP(ROW($A87)/11,0),sentori,22,FALSE)),"",TEXT(VLOOKUP("専任取引士"&amp;ROUNDUP(ROW($A87)/11,0),sentori,22,FALSE),"ggg"))</f>
        <v/>
      </c>
      <c r="AO96" s="1053"/>
      <c r="AP96" s="1053"/>
      <c r="AQ96" s="1051" t="str">
        <f>IF(ISBLANK(VLOOKUP("専任取引士"&amp;ROUNDUP(ROW($A87)/11,0),sentori,22,FALSE)),"",TEXT(VLOOKUP("専任取引士"&amp;ROUNDUP(ROW($A87)/11,0),sentori,22,FALSE),"e"))</f>
        <v/>
      </c>
      <c r="AR96" s="1051"/>
      <c r="AS96" s="1039" t="s">
        <v>197</v>
      </c>
      <c r="AT96" s="1039"/>
      <c r="AU96" s="1051" t="str">
        <f>IF(ISBLANK(VLOOKUP("専任取引士"&amp;ROUNDUP(ROW($A87)/11,0),sentori,22,FALSE)),"",MONTH(VLOOKUP("専任取引士"&amp;ROUNDUP(ROW($A87)/11,0),sentori,22,FALSE)))</f>
        <v/>
      </c>
      <c r="AV96" s="1051"/>
      <c r="AW96" s="1039" t="s">
        <v>198</v>
      </c>
      <c r="AX96" s="1039"/>
      <c r="AY96" s="1051" t="str">
        <f>IF(ISBLANK(VLOOKUP("専任取引士"&amp;ROUNDUP(ROW($A87)/11,0),sentori,22,FALSE)),"",DAY(VLOOKUP("専任取引士"&amp;ROUNDUP(ROW($A87)/11,0),sentori,22,FALSE)))</f>
        <v/>
      </c>
      <c r="AZ96" s="1051"/>
      <c r="BA96" s="1039" t="s">
        <v>199</v>
      </c>
      <c r="BB96" s="1045"/>
      <c r="DU96" s="163"/>
      <c r="DV96" s="61" t="s">
        <v>152</v>
      </c>
      <c r="DW96" s="61" t="s">
        <v>582</v>
      </c>
      <c r="EA96" s="61" t="s">
        <v>148</v>
      </c>
    </row>
    <row r="97" spans="1:131" ht="11.25" customHeight="1" x14ac:dyDescent="0.15">
      <c r="A97" s="1006"/>
      <c r="B97" s="1007"/>
      <c r="C97" s="1007"/>
      <c r="D97" s="1007"/>
      <c r="E97" s="1007"/>
      <c r="F97" s="1007"/>
      <c r="G97" s="1008"/>
      <c r="H97" s="262"/>
      <c r="I97" s="263"/>
      <c r="J97" s="263"/>
      <c r="K97" s="263"/>
      <c r="L97" s="263"/>
      <c r="M97" s="264"/>
      <c r="N97" s="1050"/>
      <c r="O97" s="1054"/>
      <c r="P97" s="1054"/>
      <c r="Q97" s="1054"/>
      <c r="R97" s="1054"/>
      <c r="S97" s="1054"/>
      <c r="T97" s="1054"/>
      <c r="U97" s="1054"/>
      <c r="V97" s="1056"/>
      <c r="W97" s="989"/>
      <c r="X97" s="989"/>
      <c r="Y97" s="1052"/>
      <c r="Z97" s="1052"/>
      <c r="AA97" s="1052"/>
      <c r="AB97" s="1052"/>
      <c r="AC97" s="1052"/>
      <c r="AD97" s="1052"/>
      <c r="AE97" s="1052"/>
      <c r="AF97" s="1052"/>
      <c r="AG97" s="989"/>
      <c r="AH97" s="1058"/>
      <c r="AI97" s="1059"/>
      <c r="AJ97" s="978"/>
      <c r="AK97" s="978"/>
      <c r="AL97" s="978"/>
      <c r="AM97" s="1060"/>
      <c r="AN97" s="1062"/>
      <c r="AO97" s="1054"/>
      <c r="AP97" s="1054"/>
      <c r="AQ97" s="1052"/>
      <c r="AR97" s="1052"/>
      <c r="AS97" s="978"/>
      <c r="AT97" s="978"/>
      <c r="AU97" s="1052"/>
      <c r="AV97" s="1052"/>
      <c r="AW97" s="978"/>
      <c r="AX97" s="978"/>
      <c r="AY97" s="1052"/>
      <c r="AZ97" s="1052"/>
      <c r="BA97" s="978"/>
      <c r="BB97" s="983"/>
      <c r="DU97" s="163"/>
      <c r="DV97" s="61" t="s">
        <v>155</v>
      </c>
      <c r="DW97" s="61" t="s">
        <v>583</v>
      </c>
      <c r="EA97" s="61" t="s">
        <v>152</v>
      </c>
    </row>
    <row r="98" spans="1:131" ht="11.25" customHeight="1" x14ac:dyDescent="0.15">
      <c r="A98" s="1000" t="s">
        <v>567</v>
      </c>
      <c r="B98" s="1001"/>
      <c r="C98" s="1001"/>
      <c r="D98" s="1001"/>
      <c r="E98" s="1001"/>
      <c r="F98" s="1001"/>
      <c r="G98" s="1002"/>
      <c r="H98" s="934" t="s">
        <v>56</v>
      </c>
      <c r="I98" s="1009"/>
      <c r="J98" s="1009"/>
      <c r="K98" s="1009"/>
      <c r="L98" s="1009"/>
      <c r="M98" s="1010"/>
      <c r="N98" s="1011" t="str">
        <f>IF(ISBLANK(VLOOKUP("専任取引士"&amp;ROUNDUP(ROW($A98)/11,0),sentori,4,FALSE)),"",VLOOKUP("専任取引士"&amp;ROUNDUP(ROW($A98)/11,0),sentori,4,FALSE))</f>
        <v/>
      </c>
      <c r="O98" s="1012"/>
      <c r="P98" s="1012"/>
      <c r="Q98" s="1012"/>
      <c r="R98" s="1012"/>
      <c r="S98" s="1012"/>
      <c r="T98" s="1012"/>
      <c r="U98" s="1012"/>
      <c r="V98" s="1012"/>
      <c r="W98" s="1012"/>
      <c r="X98" s="1012"/>
      <c r="Y98" s="1012"/>
      <c r="Z98" s="1012"/>
      <c r="AA98" s="1012"/>
      <c r="AB98" s="1012"/>
      <c r="AC98" s="1012"/>
      <c r="AD98" s="1013"/>
      <c r="AE98" s="1015" t="s">
        <v>196</v>
      </c>
      <c r="AF98" s="1016"/>
      <c r="AG98" s="915" t="str">
        <f>IF(ISBLANK(VLOOKUP("専任取引士"&amp;ROUNDUP(ROW($A98)/11,0),sentori,8,FALSE)),"",TEXT(VLOOKUP("専任取引士"&amp;ROUNDUP(ROW($A98)/11,0),sentori,8,FALSE),"ggg"))</f>
        <v/>
      </c>
      <c r="AH98" s="916"/>
      <c r="AI98" s="916"/>
      <c r="AJ98" s="916"/>
      <c r="AK98" s="1021" t="str">
        <f>IF(ISBLANK(VLOOKUP("専任取引士"&amp;ROUNDUP(ROW($A98)/11,0),sentori,8,FALSE)),"",TEXT(VLOOKUP("専任取引士"&amp;ROUNDUP(ROW($A98)/11,0),sentori,8,FALSE),"e"))</f>
        <v/>
      </c>
      <c r="AL98" s="1021"/>
      <c r="AM98" s="1021"/>
      <c r="AN98" s="1021"/>
      <c r="AO98" s="995" t="s">
        <v>197</v>
      </c>
      <c r="AP98" s="995"/>
      <c r="AQ98" s="1021" t="str">
        <f>IF(ISBLANK(VLOOKUP("専任取引士"&amp;ROUNDUP(ROW($A98)/11,0),sentori,8,FALSE)),"",MONTH(VLOOKUP("専任取引士"&amp;ROUNDUP(ROW($A98)/11,0),sentori,8,FALSE)))</f>
        <v/>
      </c>
      <c r="AR98" s="1021"/>
      <c r="AS98" s="995" t="s">
        <v>198</v>
      </c>
      <c r="AT98" s="996"/>
      <c r="AU98" s="1021" t="str">
        <f>IF(ISBLANK(VLOOKUP("専任取引士"&amp;ROUNDUP(ROW($A98)/11,0),sentori,8,FALSE)),"",DAY(VLOOKUP("専任取引士"&amp;ROUNDUP(ROW($A98)/11,0),sentori,8,FALSE)))</f>
        <v/>
      </c>
      <c r="AV98" s="1021"/>
      <c r="AW98" s="995" t="s">
        <v>199</v>
      </c>
      <c r="AX98" s="995"/>
      <c r="AY98" s="1026" t="s">
        <v>200</v>
      </c>
      <c r="AZ98" s="1027" t="str">
        <f>LEFT(VLOOKUP("専任取引士1",sentori,7,FALSE),1)</f>
        <v/>
      </c>
      <c r="BA98" s="915" t="str">
        <f>LEFT(VLOOKUP("専任取引士"&amp;ROUNDUP(ROW($A98)/11,0),sentori,7,FALSE),1)</f>
        <v/>
      </c>
      <c r="BB98" s="917"/>
      <c r="DU98" s="163"/>
      <c r="DV98" s="61" t="s">
        <v>163</v>
      </c>
      <c r="DW98" s="61" t="s">
        <v>584</v>
      </c>
      <c r="EA98" s="61" t="s">
        <v>155</v>
      </c>
    </row>
    <row r="99" spans="1:131" ht="11.25" customHeight="1" x14ac:dyDescent="0.15">
      <c r="A99" s="1003"/>
      <c r="B99" s="1004"/>
      <c r="C99" s="1004"/>
      <c r="D99" s="1004"/>
      <c r="E99" s="1004"/>
      <c r="F99" s="1004"/>
      <c r="G99" s="1005"/>
      <c r="H99" s="951"/>
      <c r="I99" s="952"/>
      <c r="J99" s="952"/>
      <c r="K99" s="952"/>
      <c r="L99" s="952"/>
      <c r="M99" s="953"/>
      <c r="N99" s="1014"/>
      <c r="O99" s="405"/>
      <c r="P99" s="405"/>
      <c r="Q99" s="405"/>
      <c r="R99" s="405"/>
      <c r="S99" s="405"/>
      <c r="T99" s="405"/>
      <c r="U99" s="405"/>
      <c r="V99" s="405"/>
      <c r="W99" s="405"/>
      <c r="X99" s="405"/>
      <c r="Y99" s="405"/>
      <c r="Z99" s="405"/>
      <c r="AA99" s="405"/>
      <c r="AB99" s="405"/>
      <c r="AC99" s="405"/>
      <c r="AD99" s="406"/>
      <c r="AE99" s="1017"/>
      <c r="AF99" s="1018"/>
      <c r="AG99" s="918"/>
      <c r="AH99" s="919"/>
      <c r="AI99" s="919"/>
      <c r="AJ99" s="919"/>
      <c r="AK99" s="1022"/>
      <c r="AL99" s="1022"/>
      <c r="AM99" s="1022"/>
      <c r="AN99" s="1022"/>
      <c r="AO99" s="528"/>
      <c r="AP99" s="528"/>
      <c r="AQ99" s="1022"/>
      <c r="AR99" s="1022"/>
      <c r="AS99" s="506"/>
      <c r="AT99" s="506"/>
      <c r="AU99" s="1022"/>
      <c r="AV99" s="1022"/>
      <c r="AW99" s="528"/>
      <c r="AX99" s="528"/>
      <c r="AY99" s="1028"/>
      <c r="AZ99" s="1029"/>
      <c r="BA99" s="918"/>
      <c r="BB99" s="920"/>
      <c r="DU99" s="163"/>
      <c r="DV99" s="61" t="s">
        <v>166</v>
      </c>
      <c r="DW99" s="61" t="s">
        <v>585</v>
      </c>
      <c r="EA99" s="61" t="s">
        <v>163</v>
      </c>
    </row>
    <row r="100" spans="1:131" ht="11.25" customHeight="1" x14ac:dyDescent="0.15">
      <c r="A100" s="1003"/>
      <c r="B100" s="1004"/>
      <c r="C100" s="1004"/>
      <c r="D100" s="1004"/>
      <c r="E100" s="1004"/>
      <c r="F100" s="1004"/>
      <c r="G100" s="1005"/>
      <c r="H100" s="262" t="s">
        <v>114</v>
      </c>
      <c r="I100" s="955"/>
      <c r="J100" s="955"/>
      <c r="K100" s="955"/>
      <c r="L100" s="955"/>
      <c r="M100" s="956"/>
      <c r="N100" s="1034" t="str">
        <f>IF(ISBLANK(VLOOKUP("専任取引士"&amp;ROUNDUP(ROW($A98)/11,0),sentori,3,FALSE)),"",VLOOKUP("専任取引士"&amp;ROUNDUP(ROW($A98)/11,0),sentori,3,FALSE))</f>
        <v/>
      </c>
      <c r="O100" s="1035"/>
      <c r="P100" s="1035"/>
      <c r="Q100" s="1035"/>
      <c r="R100" s="1035"/>
      <c r="S100" s="1035"/>
      <c r="T100" s="1035"/>
      <c r="U100" s="1035"/>
      <c r="V100" s="1035"/>
      <c r="W100" s="1035"/>
      <c r="X100" s="1035"/>
      <c r="Y100" s="1035"/>
      <c r="Z100" s="1035"/>
      <c r="AA100" s="1035"/>
      <c r="AB100" s="1035"/>
      <c r="AC100" s="1035"/>
      <c r="AD100" s="1036"/>
      <c r="AE100" s="1019"/>
      <c r="AF100" s="1020"/>
      <c r="AG100" s="921"/>
      <c r="AH100" s="922"/>
      <c r="AI100" s="922"/>
      <c r="AJ100" s="922"/>
      <c r="AK100" s="1023"/>
      <c r="AL100" s="1023"/>
      <c r="AM100" s="1023"/>
      <c r="AN100" s="1023"/>
      <c r="AO100" s="1024"/>
      <c r="AP100" s="1024"/>
      <c r="AQ100" s="1023"/>
      <c r="AR100" s="1023"/>
      <c r="AS100" s="1025"/>
      <c r="AT100" s="1025"/>
      <c r="AU100" s="1023"/>
      <c r="AV100" s="1023"/>
      <c r="AW100" s="1024"/>
      <c r="AX100" s="1024"/>
      <c r="AY100" s="1028"/>
      <c r="AZ100" s="1029"/>
      <c r="BA100" s="918"/>
      <c r="BB100" s="920"/>
      <c r="DU100" s="163"/>
      <c r="DV100" s="61" t="s">
        <v>170</v>
      </c>
      <c r="DW100" s="61" t="s">
        <v>586</v>
      </c>
      <c r="EA100" s="61" t="s">
        <v>166</v>
      </c>
    </row>
    <row r="101" spans="1:131" ht="11.25" customHeight="1" x14ac:dyDescent="0.15">
      <c r="A101" s="1003"/>
      <c r="B101" s="1004"/>
      <c r="C101" s="1004"/>
      <c r="D101" s="1004"/>
      <c r="E101" s="1004"/>
      <c r="F101" s="1004"/>
      <c r="G101" s="1005"/>
      <c r="H101" s="957"/>
      <c r="I101" s="955"/>
      <c r="J101" s="955"/>
      <c r="K101" s="955"/>
      <c r="L101" s="955"/>
      <c r="M101" s="956"/>
      <c r="N101" s="1037"/>
      <c r="O101" s="403"/>
      <c r="P101" s="403"/>
      <c r="Q101" s="403"/>
      <c r="R101" s="403"/>
      <c r="S101" s="403"/>
      <c r="T101" s="403"/>
      <c r="U101" s="403"/>
      <c r="V101" s="403"/>
      <c r="W101" s="403"/>
      <c r="X101" s="403"/>
      <c r="Y101" s="403"/>
      <c r="Z101" s="403"/>
      <c r="AA101" s="403"/>
      <c r="AB101" s="403"/>
      <c r="AC101" s="403"/>
      <c r="AD101" s="404"/>
      <c r="AE101" s="1038" t="s">
        <v>210</v>
      </c>
      <c r="AF101" s="1039"/>
      <c r="AG101" s="1040"/>
      <c r="AH101" s="1071" t="str">
        <f>VLOOKUP("専任取引士"&amp;ROUNDUP(ROW($A98)/11,0),sentori,19,FALSE)&amp;""</f>
        <v/>
      </c>
      <c r="AI101" s="1051"/>
      <c r="AJ101" s="1051"/>
      <c r="AK101" s="1051"/>
      <c r="AL101" s="1051"/>
      <c r="AM101" s="1051"/>
      <c r="AN101" s="1051"/>
      <c r="AO101" s="1051"/>
      <c r="AP101" s="1051"/>
      <c r="AQ101" s="1051"/>
      <c r="AR101" s="1051"/>
      <c r="AS101" s="1051"/>
      <c r="AT101" s="1051"/>
      <c r="AU101" s="1051"/>
      <c r="AV101" s="1051"/>
      <c r="AW101" s="1051"/>
      <c r="AX101" s="1072"/>
      <c r="AY101" s="1028"/>
      <c r="AZ101" s="1029"/>
      <c r="BA101" s="918"/>
      <c r="BB101" s="920"/>
      <c r="DU101" s="163"/>
      <c r="DV101" s="61" t="s">
        <v>173</v>
      </c>
      <c r="DW101" s="61" t="s">
        <v>587</v>
      </c>
      <c r="EA101" s="61" t="s">
        <v>170</v>
      </c>
    </row>
    <row r="102" spans="1:131" ht="11.25" customHeight="1" x14ac:dyDescent="0.15">
      <c r="A102" s="1003"/>
      <c r="B102" s="1004"/>
      <c r="C102" s="1004"/>
      <c r="D102" s="1004"/>
      <c r="E102" s="1004"/>
      <c r="F102" s="1004"/>
      <c r="G102" s="1005"/>
      <c r="H102" s="957"/>
      <c r="I102" s="955"/>
      <c r="J102" s="955"/>
      <c r="K102" s="955"/>
      <c r="L102" s="955"/>
      <c r="M102" s="956"/>
      <c r="N102" s="1014"/>
      <c r="O102" s="405"/>
      <c r="P102" s="405"/>
      <c r="Q102" s="405"/>
      <c r="R102" s="405"/>
      <c r="S102" s="405"/>
      <c r="T102" s="405"/>
      <c r="U102" s="405"/>
      <c r="V102" s="405"/>
      <c r="W102" s="405"/>
      <c r="X102" s="405"/>
      <c r="Y102" s="405"/>
      <c r="Z102" s="405"/>
      <c r="AA102" s="405"/>
      <c r="AB102" s="405"/>
      <c r="AC102" s="405"/>
      <c r="AD102" s="406"/>
      <c r="AE102" s="1041"/>
      <c r="AF102" s="1024"/>
      <c r="AG102" s="1042"/>
      <c r="AH102" s="1073"/>
      <c r="AI102" s="1023"/>
      <c r="AJ102" s="1023"/>
      <c r="AK102" s="1023"/>
      <c r="AL102" s="1023"/>
      <c r="AM102" s="1023"/>
      <c r="AN102" s="1023"/>
      <c r="AO102" s="1023"/>
      <c r="AP102" s="1023"/>
      <c r="AQ102" s="1023"/>
      <c r="AR102" s="1023"/>
      <c r="AS102" s="1023"/>
      <c r="AT102" s="1023"/>
      <c r="AU102" s="1023"/>
      <c r="AV102" s="1023"/>
      <c r="AW102" s="1023"/>
      <c r="AX102" s="1074"/>
      <c r="AY102" s="1030"/>
      <c r="AZ102" s="1031"/>
      <c r="BA102" s="921"/>
      <c r="BB102" s="923"/>
      <c r="DU102" s="163"/>
      <c r="DV102" s="61" t="s">
        <v>176</v>
      </c>
      <c r="DW102" s="61" t="s">
        <v>588</v>
      </c>
      <c r="EA102" s="61" t="s">
        <v>173</v>
      </c>
    </row>
    <row r="103" spans="1:131" ht="11.25" customHeight="1" x14ac:dyDescent="0.15">
      <c r="A103" s="1003"/>
      <c r="B103" s="1004"/>
      <c r="C103" s="1004"/>
      <c r="D103" s="1004"/>
      <c r="E103" s="1004"/>
      <c r="F103" s="1004"/>
      <c r="G103" s="1005"/>
      <c r="H103" s="262" t="s">
        <v>131</v>
      </c>
      <c r="I103" s="955"/>
      <c r="J103" s="955"/>
      <c r="K103" s="955"/>
      <c r="L103" s="955"/>
      <c r="M103" s="956"/>
      <c r="N103" s="1043" t="s">
        <v>568</v>
      </c>
      <c r="O103" s="1044"/>
      <c r="P103" s="1070" t="str">
        <f>VLOOKUP("専任取引士"&amp;ROUNDUP(ROW($A98)/11,0),sentori,12,FALSE)&amp;""</f>
        <v/>
      </c>
      <c r="Q103" s="1070"/>
      <c r="R103" s="1070"/>
      <c r="S103" s="1070"/>
      <c r="T103" s="1070"/>
      <c r="U103" s="1070"/>
      <c r="V103" s="1070"/>
      <c r="W103" s="1070"/>
      <c r="X103" s="1070"/>
      <c r="Y103" s="1070"/>
      <c r="Z103" s="1039"/>
      <c r="AA103" s="1039"/>
      <c r="AB103" s="1039"/>
      <c r="AC103" s="1039"/>
      <c r="AD103" s="1039"/>
      <c r="AE103" s="1039"/>
      <c r="AF103" s="1039"/>
      <c r="AG103" s="1039"/>
      <c r="AH103" s="1039"/>
      <c r="AI103" s="1039"/>
      <c r="AJ103" s="1039"/>
      <c r="AK103" s="1039"/>
      <c r="AL103" s="1039"/>
      <c r="AM103" s="1039"/>
      <c r="AN103" s="1039"/>
      <c r="AO103" s="1039"/>
      <c r="AP103" s="1039"/>
      <c r="AQ103" s="1039"/>
      <c r="AR103" s="1039"/>
      <c r="AS103" s="1039"/>
      <c r="AT103" s="1039"/>
      <c r="AU103" s="1039"/>
      <c r="AV103" s="1039"/>
      <c r="AW103" s="1039"/>
      <c r="AX103" s="1039"/>
      <c r="AY103" s="1039"/>
      <c r="AZ103" s="1039"/>
      <c r="BA103" s="1039"/>
      <c r="BB103" s="1045"/>
      <c r="DU103" s="164"/>
      <c r="DV103" s="61" t="s">
        <v>179</v>
      </c>
      <c r="DW103" s="61" t="s">
        <v>589</v>
      </c>
      <c r="EA103" s="61" t="s">
        <v>176</v>
      </c>
    </row>
    <row r="104" spans="1:131" ht="11.25" customHeight="1" x14ac:dyDescent="0.15">
      <c r="A104" s="1003"/>
      <c r="B104" s="1004"/>
      <c r="C104" s="1004"/>
      <c r="D104" s="1004"/>
      <c r="E104" s="1004"/>
      <c r="F104" s="1004"/>
      <c r="G104" s="1005"/>
      <c r="H104" s="957"/>
      <c r="I104" s="955"/>
      <c r="J104" s="955"/>
      <c r="K104" s="955"/>
      <c r="L104" s="955"/>
      <c r="M104" s="956"/>
      <c r="N104" s="1037"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"&amp;VLOOKUP("専任取引士"&amp;ROUNDUP(ROW($A98)/11,0),sentori,17,FALSE),VLOOKUP("専任取引士"&amp;ROUNDUP(ROW($A98)/11,0),sentori,18,FALSE))</f>
        <v>　</v>
      </c>
      <c r="O104" s="403"/>
      <c r="P104" s="403"/>
      <c r="Q104" s="403"/>
      <c r="R104" s="403"/>
      <c r="S104" s="403"/>
      <c r="T104" s="403"/>
      <c r="U104" s="403"/>
      <c r="V104" s="403"/>
      <c r="W104" s="403"/>
      <c r="X104" s="403"/>
      <c r="Y104" s="403"/>
      <c r="Z104" s="403"/>
      <c r="AA104" s="403"/>
      <c r="AB104" s="403"/>
      <c r="AC104" s="403"/>
      <c r="AD104" s="403"/>
      <c r="AE104" s="403"/>
      <c r="AF104" s="403"/>
      <c r="AG104" s="403"/>
      <c r="AH104" s="403"/>
      <c r="AI104" s="403"/>
      <c r="AJ104" s="403"/>
      <c r="AK104" s="403"/>
      <c r="AL104" s="403"/>
      <c r="AM104" s="403"/>
      <c r="AN104" s="403"/>
      <c r="AO104" s="403"/>
      <c r="AP104" s="403"/>
      <c r="AQ104" s="403"/>
      <c r="AR104" s="403"/>
      <c r="AS104" s="403"/>
      <c r="AT104" s="403"/>
      <c r="AU104" s="403"/>
      <c r="AV104" s="403"/>
      <c r="AW104" s="403"/>
      <c r="AX104" s="403"/>
      <c r="AY104" s="403"/>
      <c r="AZ104" s="403"/>
      <c r="BA104" s="403"/>
      <c r="BB104" s="1046"/>
      <c r="DU104" s="164"/>
      <c r="DV104" s="61" t="s">
        <v>182</v>
      </c>
      <c r="DW104" s="61" t="s">
        <v>590</v>
      </c>
      <c r="EA104" s="61" t="s">
        <v>179</v>
      </c>
    </row>
    <row r="105" spans="1:131" ht="11.25" customHeight="1" x14ac:dyDescent="0.15">
      <c r="A105" s="1003"/>
      <c r="B105" s="1004"/>
      <c r="C105" s="1004"/>
      <c r="D105" s="1004"/>
      <c r="E105" s="1004"/>
      <c r="F105" s="1004"/>
      <c r="G105" s="1005"/>
      <c r="H105" s="1063"/>
      <c r="I105" s="233"/>
      <c r="J105" s="233"/>
      <c r="K105" s="233"/>
      <c r="L105" s="233"/>
      <c r="M105" s="1032"/>
      <c r="N105" s="1037"/>
      <c r="O105" s="403"/>
      <c r="P105" s="403"/>
      <c r="Q105" s="403"/>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403"/>
      <c r="AM105" s="403"/>
      <c r="AN105" s="403"/>
      <c r="AO105" s="403"/>
      <c r="AP105" s="403"/>
      <c r="AQ105" s="403"/>
      <c r="AR105" s="403"/>
      <c r="AS105" s="403"/>
      <c r="AT105" s="403"/>
      <c r="AU105" s="403"/>
      <c r="AV105" s="403"/>
      <c r="AW105" s="403"/>
      <c r="AX105" s="403"/>
      <c r="AY105" s="403"/>
      <c r="AZ105" s="403"/>
      <c r="BA105" s="403"/>
      <c r="BB105" s="1046"/>
      <c r="DU105" s="163"/>
      <c r="DV105" s="61" t="s">
        <v>185</v>
      </c>
      <c r="DW105" s="61" t="s">
        <v>591</v>
      </c>
      <c r="EA105" s="61" t="s">
        <v>182</v>
      </c>
    </row>
    <row r="106" spans="1:131" ht="11.25" customHeight="1" x14ac:dyDescent="0.15">
      <c r="A106" s="1003"/>
      <c r="B106" s="1004"/>
      <c r="C106" s="1004"/>
      <c r="D106" s="1004"/>
      <c r="E106" s="1004"/>
      <c r="F106" s="1004"/>
      <c r="G106" s="1005"/>
      <c r="H106" s="957"/>
      <c r="I106" s="955"/>
      <c r="J106" s="955"/>
      <c r="K106" s="955"/>
      <c r="L106" s="955"/>
      <c r="M106" s="956"/>
      <c r="N106" s="1014"/>
      <c r="O106" s="405"/>
      <c r="P106" s="405"/>
      <c r="Q106" s="405"/>
      <c r="R106" s="405"/>
      <c r="S106" s="405"/>
      <c r="T106" s="405"/>
      <c r="U106" s="405"/>
      <c r="V106" s="405"/>
      <c r="W106" s="405"/>
      <c r="X106" s="405"/>
      <c r="Y106" s="405"/>
      <c r="Z106" s="405"/>
      <c r="AA106" s="405"/>
      <c r="AB106" s="405"/>
      <c r="AC106" s="405"/>
      <c r="AD106" s="405"/>
      <c r="AE106" s="405"/>
      <c r="AF106" s="405"/>
      <c r="AG106" s="405"/>
      <c r="AH106" s="405"/>
      <c r="AI106" s="405"/>
      <c r="AJ106" s="405"/>
      <c r="AK106" s="405"/>
      <c r="AL106" s="405"/>
      <c r="AM106" s="405"/>
      <c r="AN106" s="405"/>
      <c r="AO106" s="405"/>
      <c r="AP106" s="405"/>
      <c r="AQ106" s="405"/>
      <c r="AR106" s="405"/>
      <c r="AS106" s="405"/>
      <c r="AT106" s="405"/>
      <c r="AU106" s="405"/>
      <c r="AV106" s="405"/>
      <c r="AW106" s="405"/>
      <c r="AX106" s="405"/>
      <c r="AY106" s="405"/>
      <c r="AZ106" s="405"/>
      <c r="BA106" s="405"/>
      <c r="BB106" s="1047"/>
      <c r="DU106" s="163"/>
      <c r="DV106" s="61" t="s">
        <v>188</v>
      </c>
      <c r="DW106" s="61" t="s">
        <v>592</v>
      </c>
      <c r="EA106" s="61" t="s">
        <v>185</v>
      </c>
    </row>
    <row r="107" spans="1:131" ht="11.25" customHeight="1" x14ac:dyDescent="0.15">
      <c r="A107" s="1003"/>
      <c r="B107" s="1004"/>
      <c r="C107" s="1004"/>
      <c r="D107" s="1004"/>
      <c r="E107" s="1004"/>
      <c r="F107" s="1004"/>
      <c r="G107" s="1005"/>
      <c r="H107" s="289" t="s">
        <v>227</v>
      </c>
      <c r="I107" s="205"/>
      <c r="J107" s="205"/>
      <c r="K107" s="205"/>
      <c r="L107" s="205"/>
      <c r="M107" s="315"/>
      <c r="N107" s="1049" t="s">
        <v>561</v>
      </c>
      <c r="O107" s="1053" t="str">
        <f>IF(ISBLANK(VLOOKUP("専任取引士"&amp;ROUNDUP(ROW($A98)/11,0),sentori,20,FALSE)),"",VLOOKUP("専任取引士"&amp;ROUNDUP(ROW($A98)/11,0),sentori,20,FALSE))</f>
        <v/>
      </c>
      <c r="P107" s="1053"/>
      <c r="Q107" s="1053"/>
      <c r="R107" s="1053"/>
      <c r="S107" s="1053"/>
      <c r="T107" s="1053"/>
      <c r="U107" s="1053"/>
      <c r="V107" s="1055" t="s">
        <v>562</v>
      </c>
      <c r="W107" s="1039" t="s">
        <v>563</v>
      </c>
      <c r="X107" s="1044"/>
      <c r="Y107" s="1051" t="str">
        <f>IF(ISBLANK(VLOOKUP("専任取引士"&amp;ROUNDUP(ROW($A98)/11,0),sentori,21,FALSE)),"",VLOOKUP("専任取引士"&amp;ROUNDUP(ROW($A98)/11,0),sentori,21,FALSE))</f>
        <v/>
      </c>
      <c r="Z107" s="1051"/>
      <c r="AA107" s="1051"/>
      <c r="AB107" s="1051"/>
      <c r="AC107" s="1051"/>
      <c r="AD107" s="1051"/>
      <c r="AE107" s="1051"/>
      <c r="AF107" s="1051"/>
      <c r="AG107" s="1039" t="s">
        <v>564</v>
      </c>
      <c r="AH107" s="1057"/>
      <c r="AI107" s="1038" t="s">
        <v>570</v>
      </c>
      <c r="AJ107" s="1039"/>
      <c r="AK107" s="1039"/>
      <c r="AL107" s="1039"/>
      <c r="AM107" s="1040"/>
      <c r="AN107" s="1061" t="str">
        <f>IF(ISBLANK(VLOOKUP("専任取引士"&amp;ROUNDUP(ROW($A98)/11,0),sentori,22,FALSE)),"",TEXT(VLOOKUP("専任取引士"&amp;ROUNDUP(ROW($A98)/11,0),sentori,22,FALSE),"ggg"))</f>
        <v/>
      </c>
      <c r="AO107" s="1053"/>
      <c r="AP107" s="1053"/>
      <c r="AQ107" s="1051" t="str">
        <f>IF(ISBLANK(VLOOKUP("専任取引士"&amp;ROUNDUP(ROW($A98)/11,0),sentori,22,FALSE)),"",TEXT(VLOOKUP("専任取引士"&amp;ROUNDUP(ROW($A98)/11,0),sentori,22,FALSE),"e"))</f>
        <v/>
      </c>
      <c r="AR107" s="1051"/>
      <c r="AS107" s="1039" t="s">
        <v>197</v>
      </c>
      <c r="AT107" s="1039"/>
      <c r="AU107" s="1051" t="str">
        <f>IF(ISBLANK(VLOOKUP("専任取引士"&amp;ROUNDUP(ROW($A98)/11,0),sentori,22,FALSE)),"",MONTH(VLOOKUP("専任取引士"&amp;ROUNDUP(ROW($A98)/11,0),sentori,22,FALSE)))</f>
        <v/>
      </c>
      <c r="AV107" s="1051"/>
      <c r="AW107" s="1039" t="s">
        <v>198</v>
      </c>
      <c r="AX107" s="1039"/>
      <c r="AY107" s="1051" t="str">
        <f>IF(ISBLANK(VLOOKUP("専任取引士"&amp;ROUNDUP(ROW($A98)/11,0),sentori,22,FALSE)),"",DAY(VLOOKUP("専任取引士"&amp;ROUNDUP(ROW($A98)/11,0),sentori,22,FALSE)))</f>
        <v/>
      </c>
      <c r="AZ107" s="1051"/>
      <c r="BA107" s="1039" t="s">
        <v>199</v>
      </c>
      <c r="BB107" s="1045"/>
      <c r="DU107" s="163"/>
      <c r="DV107" s="61" t="s">
        <v>193</v>
      </c>
      <c r="DW107" s="61" t="s">
        <v>593</v>
      </c>
      <c r="EA107" s="61" t="s">
        <v>188</v>
      </c>
    </row>
    <row r="108" spans="1:131" ht="11.25" customHeight="1" x14ac:dyDescent="0.15">
      <c r="A108" s="1006"/>
      <c r="B108" s="1007"/>
      <c r="C108" s="1007"/>
      <c r="D108" s="1007"/>
      <c r="E108" s="1007"/>
      <c r="F108" s="1007"/>
      <c r="G108" s="1008"/>
      <c r="H108" s="262"/>
      <c r="I108" s="263"/>
      <c r="J108" s="263"/>
      <c r="K108" s="263"/>
      <c r="L108" s="263"/>
      <c r="M108" s="264"/>
      <c r="N108" s="1050"/>
      <c r="O108" s="1054"/>
      <c r="P108" s="1054"/>
      <c r="Q108" s="1054"/>
      <c r="R108" s="1054"/>
      <c r="S108" s="1054"/>
      <c r="T108" s="1054"/>
      <c r="U108" s="1054"/>
      <c r="V108" s="1056"/>
      <c r="W108" s="989"/>
      <c r="X108" s="989"/>
      <c r="Y108" s="1052"/>
      <c r="Z108" s="1052"/>
      <c r="AA108" s="1052"/>
      <c r="AB108" s="1052"/>
      <c r="AC108" s="1052"/>
      <c r="AD108" s="1052"/>
      <c r="AE108" s="1052"/>
      <c r="AF108" s="1052"/>
      <c r="AG108" s="989"/>
      <c r="AH108" s="1058"/>
      <c r="AI108" s="1059"/>
      <c r="AJ108" s="978"/>
      <c r="AK108" s="978"/>
      <c r="AL108" s="978"/>
      <c r="AM108" s="1060"/>
      <c r="AN108" s="1062"/>
      <c r="AO108" s="1054"/>
      <c r="AP108" s="1054"/>
      <c r="AQ108" s="1052"/>
      <c r="AR108" s="1052"/>
      <c r="AS108" s="978"/>
      <c r="AT108" s="978"/>
      <c r="AU108" s="1052"/>
      <c r="AV108" s="1052"/>
      <c r="AW108" s="978"/>
      <c r="AX108" s="978"/>
      <c r="AY108" s="1052"/>
      <c r="AZ108" s="1052"/>
      <c r="BA108" s="978"/>
      <c r="BB108" s="983"/>
      <c r="DU108" s="163"/>
      <c r="DV108" s="61" t="s">
        <v>191</v>
      </c>
      <c r="DW108" s="61" t="s">
        <v>594</v>
      </c>
      <c r="EA108" s="61" t="s">
        <v>193</v>
      </c>
    </row>
    <row r="109" spans="1:131" ht="11.25" customHeight="1" x14ac:dyDescent="0.15">
      <c r="A109" s="1000" t="s">
        <v>567</v>
      </c>
      <c r="B109" s="1001"/>
      <c r="C109" s="1001"/>
      <c r="D109" s="1001"/>
      <c r="E109" s="1001"/>
      <c r="F109" s="1001"/>
      <c r="G109" s="1002"/>
      <c r="H109" s="934" t="s">
        <v>56</v>
      </c>
      <c r="I109" s="1009"/>
      <c r="J109" s="1009"/>
      <c r="K109" s="1009"/>
      <c r="L109" s="1009"/>
      <c r="M109" s="1010"/>
      <c r="N109" s="1011" t="str">
        <f>IF(ISBLANK(VLOOKUP("専任取引士"&amp;ROUNDUP(ROW($A109)/11,0),sentori,4,FALSE)),"",VLOOKUP("専任取引士"&amp;ROUNDUP(ROW($A109)/11,0),sentori,4,FALSE))</f>
        <v/>
      </c>
      <c r="O109" s="1012"/>
      <c r="P109" s="1012"/>
      <c r="Q109" s="1012"/>
      <c r="R109" s="1012"/>
      <c r="S109" s="1012"/>
      <c r="T109" s="1012"/>
      <c r="U109" s="1012"/>
      <c r="V109" s="1012"/>
      <c r="W109" s="1012"/>
      <c r="X109" s="1012"/>
      <c r="Y109" s="1012"/>
      <c r="Z109" s="1012"/>
      <c r="AA109" s="1012"/>
      <c r="AB109" s="1012"/>
      <c r="AC109" s="1012"/>
      <c r="AD109" s="1013"/>
      <c r="AE109" s="1015" t="s">
        <v>196</v>
      </c>
      <c r="AF109" s="1016"/>
      <c r="AG109" s="915" t="str">
        <f>IF(ISBLANK(VLOOKUP("専任取引士"&amp;ROUNDUP(ROW($A109)/11,0),sentori,8,FALSE)),"",TEXT(VLOOKUP("専任取引士"&amp;ROUNDUP(ROW($A109)/11,0),sentori,8,FALSE),"ggg"))</f>
        <v/>
      </c>
      <c r="AH109" s="916"/>
      <c r="AI109" s="916"/>
      <c r="AJ109" s="916"/>
      <c r="AK109" s="1021" t="str">
        <f>IF(ISBLANK(VLOOKUP("専任取引士"&amp;ROUNDUP(ROW($A109)/11,0),sentori,8,FALSE)),"",TEXT(VLOOKUP("専任取引士"&amp;ROUNDUP(ROW($A109)/11,0),sentori,8,FALSE),"e"))</f>
        <v/>
      </c>
      <c r="AL109" s="1021"/>
      <c r="AM109" s="1021"/>
      <c r="AN109" s="1021"/>
      <c r="AO109" s="995" t="s">
        <v>197</v>
      </c>
      <c r="AP109" s="995"/>
      <c r="AQ109" s="1021" t="str">
        <f>IF(ISBLANK(VLOOKUP("専任取引士"&amp;ROUNDUP(ROW($A109)/11,0),sentori,8,FALSE)),"",MONTH(VLOOKUP("専任取引士"&amp;ROUNDUP(ROW($A109)/11,0),sentori,8,FALSE)))</f>
        <v/>
      </c>
      <c r="AR109" s="1021"/>
      <c r="AS109" s="995" t="s">
        <v>198</v>
      </c>
      <c r="AT109" s="996"/>
      <c r="AU109" s="1021" t="str">
        <f>IF(ISBLANK(VLOOKUP("専任取引士"&amp;ROUNDUP(ROW($A109)/11,0),sentori,8,FALSE)),"",DAY(VLOOKUP("専任取引士"&amp;ROUNDUP(ROW($A109)/11,0),sentori,8,FALSE)))</f>
        <v/>
      </c>
      <c r="AV109" s="1021"/>
      <c r="AW109" s="995" t="s">
        <v>199</v>
      </c>
      <c r="AX109" s="995"/>
      <c r="AY109" s="1026" t="s">
        <v>200</v>
      </c>
      <c r="AZ109" s="1027" t="str">
        <f>LEFT(VLOOKUP("専任取引士1",sentori,7,FALSE),1)</f>
        <v/>
      </c>
      <c r="BA109" s="915" t="str">
        <f>LEFT(VLOOKUP("専任取引士"&amp;ROUNDUP(ROW($A109)/11,0),sentori,7,FALSE),1)</f>
        <v/>
      </c>
      <c r="BB109" s="917"/>
      <c r="DU109" s="163"/>
      <c r="DV109" s="61" t="s">
        <v>201</v>
      </c>
      <c r="DW109" s="61" t="s">
        <v>595</v>
      </c>
      <c r="EA109" s="61" t="s">
        <v>191</v>
      </c>
    </row>
    <row r="110" spans="1:131" ht="11.25" customHeight="1" x14ac:dyDescent="0.15">
      <c r="A110" s="1003"/>
      <c r="B110" s="1004"/>
      <c r="C110" s="1004"/>
      <c r="D110" s="1004"/>
      <c r="E110" s="1004"/>
      <c r="F110" s="1004"/>
      <c r="G110" s="1005"/>
      <c r="H110" s="951"/>
      <c r="I110" s="952"/>
      <c r="J110" s="952"/>
      <c r="K110" s="952"/>
      <c r="L110" s="952"/>
      <c r="M110" s="953"/>
      <c r="N110" s="1014"/>
      <c r="O110" s="405"/>
      <c r="P110" s="405"/>
      <c r="Q110" s="405"/>
      <c r="R110" s="405"/>
      <c r="S110" s="405"/>
      <c r="T110" s="405"/>
      <c r="U110" s="405"/>
      <c r="V110" s="405"/>
      <c r="W110" s="405"/>
      <c r="X110" s="405"/>
      <c r="Y110" s="405"/>
      <c r="Z110" s="405"/>
      <c r="AA110" s="405"/>
      <c r="AB110" s="405"/>
      <c r="AC110" s="405"/>
      <c r="AD110" s="406"/>
      <c r="AE110" s="1017"/>
      <c r="AF110" s="1018"/>
      <c r="AG110" s="918"/>
      <c r="AH110" s="919"/>
      <c r="AI110" s="919"/>
      <c r="AJ110" s="919"/>
      <c r="AK110" s="1022"/>
      <c r="AL110" s="1022"/>
      <c r="AM110" s="1022"/>
      <c r="AN110" s="1022"/>
      <c r="AO110" s="528"/>
      <c r="AP110" s="528"/>
      <c r="AQ110" s="1022"/>
      <c r="AR110" s="1022"/>
      <c r="AS110" s="506"/>
      <c r="AT110" s="506"/>
      <c r="AU110" s="1022"/>
      <c r="AV110" s="1022"/>
      <c r="AW110" s="528"/>
      <c r="AX110" s="528"/>
      <c r="AY110" s="1028"/>
      <c r="AZ110" s="1029"/>
      <c r="BA110" s="918"/>
      <c r="BB110" s="920"/>
      <c r="DU110" s="163"/>
      <c r="DV110" s="61" t="s">
        <v>204</v>
      </c>
      <c r="DW110" s="61" t="s">
        <v>596</v>
      </c>
      <c r="EA110" s="61" t="s">
        <v>201</v>
      </c>
    </row>
    <row r="111" spans="1:131" ht="11.25" customHeight="1" x14ac:dyDescent="0.15">
      <c r="A111" s="1003"/>
      <c r="B111" s="1004"/>
      <c r="C111" s="1004"/>
      <c r="D111" s="1004"/>
      <c r="E111" s="1004"/>
      <c r="F111" s="1004"/>
      <c r="G111" s="1005"/>
      <c r="H111" s="262" t="s">
        <v>114</v>
      </c>
      <c r="I111" s="955"/>
      <c r="J111" s="955"/>
      <c r="K111" s="955"/>
      <c r="L111" s="955"/>
      <c r="M111" s="956"/>
      <c r="N111" s="1034" t="str">
        <f>IF(ISBLANK(VLOOKUP("専任取引士"&amp;ROUNDUP(ROW($A109)/11,0),sentori,3,FALSE)),"",VLOOKUP("専任取引士"&amp;ROUNDUP(ROW($A109)/11,0),sentori,3,FALSE))</f>
        <v/>
      </c>
      <c r="O111" s="1035"/>
      <c r="P111" s="1035"/>
      <c r="Q111" s="1035"/>
      <c r="R111" s="1035"/>
      <c r="S111" s="1035"/>
      <c r="T111" s="1035"/>
      <c r="U111" s="1035"/>
      <c r="V111" s="1035"/>
      <c r="W111" s="1035"/>
      <c r="X111" s="1035"/>
      <c r="Y111" s="1035"/>
      <c r="Z111" s="1035"/>
      <c r="AA111" s="1035"/>
      <c r="AB111" s="1035"/>
      <c r="AC111" s="1035"/>
      <c r="AD111" s="1036"/>
      <c r="AE111" s="1019"/>
      <c r="AF111" s="1020"/>
      <c r="AG111" s="921"/>
      <c r="AH111" s="922"/>
      <c r="AI111" s="922"/>
      <c r="AJ111" s="922"/>
      <c r="AK111" s="1023"/>
      <c r="AL111" s="1023"/>
      <c r="AM111" s="1023"/>
      <c r="AN111" s="1023"/>
      <c r="AO111" s="1024"/>
      <c r="AP111" s="1024"/>
      <c r="AQ111" s="1023"/>
      <c r="AR111" s="1023"/>
      <c r="AS111" s="1025"/>
      <c r="AT111" s="1025"/>
      <c r="AU111" s="1023"/>
      <c r="AV111" s="1023"/>
      <c r="AW111" s="1024"/>
      <c r="AX111" s="1024"/>
      <c r="AY111" s="1028"/>
      <c r="AZ111" s="1029"/>
      <c r="BA111" s="918"/>
      <c r="BB111" s="920"/>
      <c r="DU111" s="163"/>
      <c r="DV111" s="61" t="s">
        <v>207</v>
      </c>
      <c r="DW111" s="61" t="s">
        <v>597</v>
      </c>
      <c r="EA111" s="61" t="s">
        <v>204</v>
      </c>
    </row>
    <row r="112" spans="1:131" ht="11.25" customHeight="1" x14ac:dyDescent="0.15">
      <c r="A112" s="1003"/>
      <c r="B112" s="1004"/>
      <c r="C112" s="1004"/>
      <c r="D112" s="1004"/>
      <c r="E112" s="1004"/>
      <c r="F112" s="1004"/>
      <c r="G112" s="1005"/>
      <c r="H112" s="957"/>
      <c r="I112" s="955"/>
      <c r="J112" s="955"/>
      <c r="K112" s="955"/>
      <c r="L112" s="955"/>
      <c r="M112" s="956"/>
      <c r="N112" s="1037"/>
      <c r="O112" s="403"/>
      <c r="P112" s="403"/>
      <c r="Q112" s="403"/>
      <c r="R112" s="403"/>
      <c r="S112" s="403"/>
      <c r="T112" s="403"/>
      <c r="U112" s="403"/>
      <c r="V112" s="403"/>
      <c r="W112" s="403"/>
      <c r="X112" s="403"/>
      <c r="Y112" s="403"/>
      <c r="Z112" s="403"/>
      <c r="AA112" s="403"/>
      <c r="AB112" s="403"/>
      <c r="AC112" s="403"/>
      <c r="AD112" s="404"/>
      <c r="AE112" s="1038" t="s">
        <v>210</v>
      </c>
      <c r="AF112" s="1039"/>
      <c r="AG112" s="1040"/>
      <c r="AH112" s="1071" t="str">
        <f>VLOOKUP("専任取引士"&amp;ROUNDUP(ROW($A109)/11,0),sentori,19,FALSE)&amp;""</f>
        <v/>
      </c>
      <c r="AI112" s="1051"/>
      <c r="AJ112" s="1051"/>
      <c r="AK112" s="1051"/>
      <c r="AL112" s="1051"/>
      <c r="AM112" s="1051"/>
      <c r="AN112" s="1051"/>
      <c r="AO112" s="1051"/>
      <c r="AP112" s="1051"/>
      <c r="AQ112" s="1051"/>
      <c r="AR112" s="1051"/>
      <c r="AS112" s="1051"/>
      <c r="AT112" s="1051"/>
      <c r="AU112" s="1051"/>
      <c r="AV112" s="1051"/>
      <c r="AW112" s="1051"/>
      <c r="AX112" s="1072"/>
      <c r="AY112" s="1028"/>
      <c r="AZ112" s="1029"/>
      <c r="BA112" s="918"/>
      <c r="BB112" s="920"/>
      <c r="DU112" s="163"/>
      <c r="DV112" s="61" t="s">
        <v>211</v>
      </c>
      <c r="DW112" s="61" t="s">
        <v>598</v>
      </c>
      <c r="EA112" s="61" t="s">
        <v>207</v>
      </c>
    </row>
    <row r="113" spans="1:131" ht="11.25" customHeight="1" x14ac:dyDescent="0.15">
      <c r="A113" s="1003"/>
      <c r="B113" s="1004"/>
      <c r="C113" s="1004"/>
      <c r="D113" s="1004"/>
      <c r="E113" s="1004"/>
      <c r="F113" s="1004"/>
      <c r="G113" s="1005"/>
      <c r="H113" s="957"/>
      <c r="I113" s="955"/>
      <c r="J113" s="955"/>
      <c r="K113" s="955"/>
      <c r="L113" s="955"/>
      <c r="M113" s="956"/>
      <c r="N113" s="1014"/>
      <c r="O113" s="405"/>
      <c r="P113" s="405"/>
      <c r="Q113" s="405"/>
      <c r="R113" s="405"/>
      <c r="S113" s="405"/>
      <c r="T113" s="405"/>
      <c r="U113" s="405"/>
      <c r="V113" s="405"/>
      <c r="W113" s="405"/>
      <c r="X113" s="405"/>
      <c r="Y113" s="405"/>
      <c r="Z113" s="405"/>
      <c r="AA113" s="405"/>
      <c r="AB113" s="405"/>
      <c r="AC113" s="405"/>
      <c r="AD113" s="406"/>
      <c r="AE113" s="1041"/>
      <c r="AF113" s="1024"/>
      <c r="AG113" s="1042"/>
      <c r="AH113" s="1073"/>
      <c r="AI113" s="1023"/>
      <c r="AJ113" s="1023"/>
      <c r="AK113" s="1023"/>
      <c r="AL113" s="1023"/>
      <c r="AM113" s="1023"/>
      <c r="AN113" s="1023"/>
      <c r="AO113" s="1023"/>
      <c r="AP113" s="1023"/>
      <c r="AQ113" s="1023"/>
      <c r="AR113" s="1023"/>
      <c r="AS113" s="1023"/>
      <c r="AT113" s="1023"/>
      <c r="AU113" s="1023"/>
      <c r="AV113" s="1023"/>
      <c r="AW113" s="1023"/>
      <c r="AX113" s="1074"/>
      <c r="AY113" s="1030"/>
      <c r="AZ113" s="1031"/>
      <c r="BA113" s="921"/>
      <c r="BB113" s="923"/>
      <c r="DU113" s="163"/>
      <c r="DV113" s="61" t="s">
        <v>214</v>
      </c>
      <c r="DW113" s="61" t="s">
        <v>599</v>
      </c>
      <c r="EA113" s="61" t="s">
        <v>211</v>
      </c>
    </row>
    <row r="114" spans="1:131" ht="11.25" customHeight="1" x14ac:dyDescent="0.15">
      <c r="A114" s="1003"/>
      <c r="B114" s="1004"/>
      <c r="C114" s="1004"/>
      <c r="D114" s="1004"/>
      <c r="E114" s="1004"/>
      <c r="F114" s="1004"/>
      <c r="G114" s="1005"/>
      <c r="H114" s="262" t="s">
        <v>131</v>
      </c>
      <c r="I114" s="955"/>
      <c r="J114" s="955"/>
      <c r="K114" s="955"/>
      <c r="L114" s="955"/>
      <c r="M114" s="956"/>
      <c r="N114" s="1043" t="s">
        <v>568</v>
      </c>
      <c r="O114" s="1044"/>
      <c r="P114" s="1070" t="str">
        <f>VLOOKUP("専任取引士"&amp;ROUNDUP(ROW($A109)/11,0),sentori,12,FALSE)&amp;""</f>
        <v/>
      </c>
      <c r="Q114" s="1070"/>
      <c r="R114" s="1070"/>
      <c r="S114" s="1070"/>
      <c r="T114" s="1070"/>
      <c r="U114" s="1070"/>
      <c r="V114" s="1070"/>
      <c r="W114" s="1070"/>
      <c r="X114" s="1070"/>
      <c r="Y114" s="1070"/>
      <c r="Z114" s="1039"/>
      <c r="AA114" s="1039"/>
      <c r="AB114" s="1039"/>
      <c r="AC114" s="1039"/>
      <c r="AD114" s="1039"/>
      <c r="AE114" s="1039"/>
      <c r="AF114" s="1039"/>
      <c r="AG114" s="1039"/>
      <c r="AH114" s="1039"/>
      <c r="AI114" s="1039"/>
      <c r="AJ114" s="1039"/>
      <c r="AK114" s="1039"/>
      <c r="AL114" s="1039"/>
      <c r="AM114" s="1039"/>
      <c r="AN114" s="1039"/>
      <c r="AO114" s="1039"/>
      <c r="AP114" s="1039"/>
      <c r="AQ114" s="1039"/>
      <c r="AR114" s="1039"/>
      <c r="AS114" s="1039"/>
      <c r="AT114" s="1039"/>
      <c r="AU114" s="1039"/>
      <c r="AV114" s="1039"/>
      <c r="AW114" s="1039"/>
      <c r="AX114" s="1039"/>
      <c r="AY114" s="1039"/>
      <c r="AZ114" s="1039"/>
      <c r="BA114" s="1039"/>
      <c r="BB114" s="1045"/>
      <c r="DU114" s="164"/>
      <c r="DV114" s="61" t="s">
        <v>218</v>
      </c>
      <c r="DW114" s="61" t="s">
        <v>600</v>
      </c>
      <c r="EA114" s="61" t="s">
        <v>214</v>
      </c>
    </row>
    <row r="115" spans="1:131" ht="11.25" customHeight="1" x14ac:dyDescent="0.15">
      <c r="A115" s="1003"/>
      <c r="B115" s="1004"/>
      <c r="C115" s="1004"/>
      <c r="D115" s="1004"/>
      <c r="E115" s="1004"/>
      <c r="F115" s="1004"/>
      <c r="G115" s="1005"/>
      <c r="H115" s="957"/>
      <c r="I115" s="955"/>
      <c r="J115" s="955"/>
      <c r="K115" s="955"/>
      <c r="L115" s="955"/>
      <c r="M115" s="956"/>
      <c r="N115" s="1037"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"&amp;VLOOKUP("専任取引士"&amp;ROUNDUP(ROW($A109)/11,0),sentori,17,FALSE),VLOOKUP("専任取引士"&amp;ROUNDUP(ROW($A109)/11,0),sentori,18,FALSE))</f>
        <v>　</v>
      </c>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c r="AT115" s="403"/>
      <c r="AU115" s="403"/>
      <c r="AV115" s="403"/>
      <c r="AW115" s="403"/>
      <c r="AX115" s="403"/>
      <c r="AY115" s="403"/>
      <c r="AZ115" s="403"/>
      <c r="BA115" s="403"/>
      <c r="BB115" s="1046"/>
      <c r="DU115" s="164"/>
      <c r="DV115" s="61" t="s">
        <v>221</v>
      </c>
      <c r="DW115" s="61" t="s">
        <v>601</v>
      </c>
      <c r="EA115" s="61" t="s">
        <v>218</v>
      </c>
    </row>
    <row r="116" spans="1:131" ht="11.25" customHeight="1" x14ac:dyDescent="0.15">
      <c r="A116" s="1003"/>
      <c r="B116" s="1004"/>
      <c r="C116" s="1004"/>
      <c r="D116" s="1004"/>
      <c r="E116" s="1004"/>
      <c r="F116" s="1004"/>
      <c r="G116" s="1005"/>
      <c r="H116" s="1063"/>
      <c r="I116" s="233"/>
      <c r="J116" s="233"/>
      <c r="K116" s="233"/>
      <c r="L116" s="233"/>
      <c r="M116" s="1032"/>
      <c r="N116" s="1037"/>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c r="AT116" s="403"/>
      <c r="AU116" s="403"/>
      <c r="AV116" s="403"/>
      <c r="AW116" s="403"/>
      <c r="AX116" s="403"/>
      <c r="AY116" s="403"/>
      <c r="AZ116" s="403"/>
      <c r="BA116" s="403"/>
      <c r="BB116" s="1046"/>
      <c r="DU116" s="163"/>
      <c r="DV116" s="61" t="s">
        <v>231</v>
      </c>
      <c r="DW116" s="61" t="s">
        <v>602</v>
      </c>
      <c r="EA116" s="61" t="s">
        <v>221</v>
      </c>
    </row>
    <row r="117" spans="1:131" ht="11.25" customHeight="1" x14ac:dyDescent="0.15">
      <c r="A117" s="1003"/>
      <c r="B117" s="1004"/>
      <c r="C117" s="1004"/>
      <c r="D117" s="1004"/>
      <c r="E117" s="1004"/>
      <c r="F117" s="1004"/>
      <c r="G117" s="1005"/>
      <c r="H117" s="957"/>
      <c r="I117" s="955"/>
      <c r="J117" s="955"/>
      <c r="K117" s="955"/>
      <c r="L117" s="955"/>
      <c r="M117" s="956"/>
      <c r="N117" s="1014"/>
      <c r="O117" s="405"/>
      <c r="P117" s="405"/>
      <c r="Q117" s="405"/>
      <c r="R117" s="405"/>
      <c r="S117" s="405"/>
      <c r="T117" s="405"/>
      <c r="U117" s="405"/>
      <c r="V117" s="405"/>
      <c r="W117" s="405"/>
      <c r="X117" s="405"/>
      <c r="Y117" s="40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1047"/>
      <c r="DU117" s="163"/>
      <c r="DV117" s="61" t="s">
        <v>224</v>
      </c>
      <c r="DW117" s="61" t="s">
        <v>603</v>
      </c>
      <c r="EA117" s="61" t="s">
        <v>231</v>
      </c>
    </row>
    <row r="118" spans="1:131" ht="11.25" customHeight="1" x14ac:dyDescent="0.15">
      <c r="A118" s="1003"/>
      <c r="B118" s="1004"/>
      <c r="C118" s="1004"/>
      <c r="D118" s="1004"/>
      <c r="E118" s="1004"/>
      <c r="F118" s="1004"/>
      <c r="G118" s="1005"/>
      <c r="H118" s="289" t="s">
        <v>227</v>
      </c>
      <c r="I118" s="205"/>
      <c r="J118" s="205"/>
      <c r="K118" s="205"/>
      <c r="L118" s="205"/>
      <c r="M118" s="315"/>
      <c r="N118" s="1049" t="s">
        <v>561</v>
      </c>
      <c r="O118" s="1053" t="str">
        <f>IF(ISBLANK(VLOOKUP("専任取引士"&amp;ROUNDUP(ROW($A109)/11,0),sentori,20,FALSE)),"",VLOOKUP("専任取引士"&amp;ROUNDUP(ROW($A109)/11,0),sentori,20,FALSE))</f>
        <v/>
      </c>
      <c r="P118" s="1053"/>
      <c r="Q118" s="1053"/>
      <c r="R118" s="1053"/>
      <c r="S118" s="1053"/>
      <c r="T118" s="1053"/>
      <c r="U118" s="1053"/>
      <c r="V118" s="1055" t="s">
        <v>562</v>
      </c>
      <c r="W118" s="1039" t="s">
        <v>563</v>
      </c>
      <c r="X118" s="1044"/>
      <c r="Y118" s="1051" t="str">
        <f>IF(ISBLANK(VLOOKUP("専任取引士"&amp;ROUNDUP(ROW($A109)/11,0),sentori,21,FALSE)),"",VLOOKUP("専任取引士"&amp;ROUNDUP(ROW($A109)/11,0),sentori,21,FALSE))</f>
        <v/>
      </c>
      <c r="Z118" s="1051"/>
      <c r="AA118" s="1051"/>
      <c r="AB118" s="1051"/>
      <c r="AC118" s="1051"/>
      <c r="AD118" s="1051"/>
      <c r="AE118" s="1051"/>
      <c r="AF118" s="1051"/>
      <c r="AG118" s="1039" t="s">
        <v>564</v>
      </c>
      <c r="AH118" s="1057"/>
      <c r="AI118" s="1038" t="s">
        <v>570</v>
      </c>
      <c r="AJ118" s="1039"/>
      <c r="AK118" s="1039"/>
      <c r="AL118" s="1039"/>
      <c r="AM118" s="1040"/>
      <c r="AN118" s="1061" t="str">
        <f>IF(ISBLANK(VLOOKUP("専任取引士"&amp;ROUNDUP(ROW($A109)/11,0),sentori,22,FALSE)),"",TEXT(VLOOKUP("専任取引士"&amp;ROUNDUP(ROW($A109)/11,0),sentori,22,FALSE),"ggg"))</f>
        <v/>
      </c>
      <c r="AO118" s="1053"/>
      <c r="AP118" s="1053"/>
      <c r="AQ118" s="1051" t="str">
        <f>IF(ISBLANK(VLOOKUP("専任取引士"&amp;ROUNDUP(ROW($A109)/11,0),sentori,22,FALSE)),"",TEXT(VLOOKUP("専任取引士"&amp;ROUNDUP(ROW($A109)/11,0),sentori,22,FALSE),"e"))</f>
        <v/>
      </c>
      <c r="AR118" s="1051"/>
      <c r="AS118" s="1039" t="s">
        <v>197</v>
      </c>
      <c r="AT118" s="1039"/>
      <c r="AU118" s="1051" t="str">
        <f>IF(ISBLANK(VLOOKUP("専任取引士"&amp;ROUNDUP(ROW($A109)/11,0),sentori,22,FALSE)),"",MONTH(VLOOKUP("専任取引士"&amp;ROUNDUP(ROW($A109)/11,0),sentori,22,FALSE)))</f>
        <v/>
      </c>
      <c r="AV118" s="1051"/>
      <c r="AW118" s="1039" t="s">
        <v>198</v>
      </c>
      <c r="AX118" s="1039"/>
      <c r="AY118" s="1051" t="str">
        <f>IF(ISBLANK(VLOOKUP("専任取引士"&amp;ROUNDUP(ROW($A109)/11,0),sentori,22,FALSE)),"",DAY(VLOOKUP("専任取引士"&amp;ROUNDUP(ROW($A109)/11,0),sentori,22,FALSE)))</f>
        <v/>
      </c>
      <c r="AZ118" s="1051"/>
      <c r="BA118" s="1039" t="s">
        <v>199</v>
      </c>
      <c r="BB118" s="1045"/>
      <c r="DU118" s="163"/>
      <c r="DV118" s="61" t="s">
        <v>229</v>
      </c>
      <c r="DW118" s="61" t="s">
        <v>604</v>
      </c>
      <c r="EA118" s="61" t="s">
        <v>224</v>
      </c>
    </row>
    <row r="119" spans="1:131" ht="11.25" customHeight="1" thickBot="1" x14ac:dyDescent="0.2">
      <c r="A119" s="1006"/>
      <c r="B119" s="1007"/>
      <c r="C119" s="1007"/>
      <c r="D119" s="1007"/>
      <c r="E119" s="1007"/>
      <c r="F119" s="1007"/>
      <c r="G119" s="1008"/>
      <c r="H119" s="262"/>
      <c r="I119" s="263"/>
      <c r="J119" s="263"/>
      <c r="K119" s="263"/>
      <c r="L119" s="263"/>
      <c r="M119" s="264"/>
      <c r="N119" s="1050"/>
      <c r="O119" s="1054"/>
      <c r="P119" s="1054"/>
      <c r="Q119" s="1054"/>
      <c r="R119" s="1054"/>
      <c r="S119" s="1054"/>
      <c r="T119" s="1054"/>
      <c r="U119" s="1054"/>
      <c r="V119" s="1056"/>
      <c r="W119" s="989"/>
      <c r="X119" s="989"/>
      <c r="Y119" s="1052"/>
      <c r="Z119" s="1052"/>
      <c r="AA119" s="1052"/>
      <c r="AB119" s="1052"/>
      <c r="AC119" s="1052"/>
      <c r="AD119" s="1052"/>
      <c r="AE119" s="1052"/>
      <c r="AF119" s="1052"/>
      <c r="AG119" s="989"/>
      <c r="AH119" s="1058"/>
      <c r="AI119" s="1059"/>
      <c r="AJ119" s="978"/>
      <c r="AK119" s="978"/>
      <c r="AL119" s="978"/>
      <c r="AM119" s="1060"/>
      <c r="AN119" s="1062"/>
      <c r="AO119" s="1054"/>
      <c r="AP119" s="1054"/>
      <c r="AQ119" s="1052"/>
      <c r="AR119" s="1052"/>
      <c r="AS119" s="978"/>
      <c r="AT119" s="978"/>
      <c r="AU119" s="1052"/>
      <c r="AV119" s="1052"/>
      <c r="AW119" s="978"/>
      <c r="AX119" s="978"/>
      <c r="AY119" s="1052"/>
      <c r="AZ119" s="1052"/>
      <c r="BA119" s="978"/>
      <c r="BB119" s="983"/>
      <c r="DU119" s="163"/>
      <c r="DV119" s="61" t="s">
        <v>233</v>
      </c>
      <c r="DW119" s="61" t="s">
        <v>605</v>
      </c>
      <c r="EA119" s="61" t="s">
        <v>229</v>
      </c>
    </row>
    <row r="120" spans="1:131" ht="11.25" customHeight="1" x14ac:dyDescent="0.15">
      <c r="A120" s="878"/>
      <c r="B120" s="878"/>
      <c r="C120" s="878"/>
      <c r="D120" s="878"/>
      <c r="E120" s="878"/>
      <c r="F120" s="878"/>
      <c r="G120" s="878"/>
      <c r="H120" s="878"/>
      <c r="I120" s="878"/>
      <c r="J120" s="878"/>
      <c r="K120" s="878"/>
      <c r="L120" s="878"/>
      <c r="M120" s="878"/>
      <c r="N120" s="878"/>
      <c r="O120" s="878"/>
      <c r="P120" s="878"/>
      <c r="Q120" s="878"/>
      <c r="R120" s="878"/>
      <c r="S120" s="878"/>
      <c r="T120" s="878"/>
      <c r="U120" s="878"/>
      <c r="V120" s="878"/>
      <c r="W120" s="878"/>
      <c r="X120" s="878"/>
      <c r="Y120" s="878"/>
      <c r="Z120" s="878"/>
      <c r="AA120" s="878"/>
      <c r="AB120" s="878"/>
      <c r="AC120" s="878"/>
      <c r="AD120" s="878"/>
      <c r="AE120" s="878"/>
      <c r="AF120" s="878"/>
      <c r="AG120" s="878"/>
      <c r="AH120" s="878"/>
      <c r="AI120" s="878"/>
      <c r="AJ120" s="878"/>
      <c r="AK120" s="878"/>
      <c r="AL120" s="878"/>
      <c r="AM120" s="878"/>
      <c r="AN120" s="878"/>
      <c r="AO120" s="878"/>
      <c r="AP120" s="878"/>
      <c r="AQ120" s="878"/>
      <c r="AR120" s="878"/>
      <c r="AS120" s="878"/>
      <c r="AT120" s="878"/>
      <c r="AU120" s="878"/>
      <c r="AV120" s="878"/>
      <c r="AW120" s="878"/>
      <c r="AX120" s="878"/>
      <c r="AY120" s="878"/>
      <c r="AZ120" s="878"/>
      <c r="BA120" s="878"/>
      <c r="BB120" s="878"/>
    </row>
    <row r="121" spans="1:131" ht="11.25" customHeight="1" x14ac:dyDescent="0.15">
      <c r="A121" s="204"/>
      <c r="B121" s="204"/>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86"/>
      <c r="AQ121" s="454"/>
      <c r="AR121" s="455"/>
      <c r="AS121" s="455"/>
      <c r="AT121" s="456"/>
      <c r="AU121" s="454"/>
      <c r="AV121" s="455"/>
      <c r="AW121" s="455"/>
      <c r="AX121" s="456"/>
      <c r="AY121" s="454"/>
      <c r="AZ121" s="455"/>
      <c r="BA121" s="455"/>
      <c r="BB121" s="456"/>
    </row>
    <row r="122" spans="1:131" ht="11.25" customHeight="1" x14ac:dyDescent="0.15">
      <c r="A122" s="204"/>
      <c r="B122" s="204"/>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86"/>
      <c r="AQ122" s="457"/>
      <c r="AR122" s="430"/>
      <c r="AS122" s="430"/>
      <c r="AT122" s="458"/>
      <c r="AU122" s="457"/>
      <c r="AV122" s="430"/>
      <c r="AW122" s="430"/>
      <c r="AX122" s="458"/>
      <c r="AY122" s="457"/>
      <c r="AZ122" s="430"/>
      <c r="BA122" s="430"/>
      <c r="BB122" s="458"/>
    </row>
    <row r="123" spans="1:131" ht="15" customHeight="1" x14ac:dyDescent="0.15">
      <c r="A123" s="204"/>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86"/>
      <c r="AQ123" s="459"/>
      <c r="AR123" s="460"/>
      <c r="AS123" s="460"/>
      <c r="AT123" s="461"/>
      <c r="AU123" s="459"/>
      <c r="AV123" s="460"/>
      <c r="AW123" s="460"/>
      <c r="AX123" s="461"/>
      <c r="AY123" s="459"/>
      <c r="AZ123" s="460"/>
      <c r="BA123" s="460"/>
      <c r="BB123" s="461"/>
    </row>
  </sheetData>
  <mergeCells count="369">
    <mergeCell ref="AH90:AX91"/>
    <mergeCell ref="AQ74:AR75"/>
    <mergeCell ref="AS74:AT75"/>
    <mergeCell ref="AU74:AV75"/>
    <mergeCell ref="AW74:AX75"/>
    <mergeCell ref="AU32:AV34"/>
    <mergeCell ref="AW32:AX34"/>
    <mergeCell ref="AQ85:AR86"/>
    <mergeCell ref="AS85:AT86"/>
    <mergeCell ref="AU85:AV86"/>
    <mergeCell ref="AW85:AX86"/>
    <mergeCell ref="AH79:AX80"/>
    <mergeCell ref="AS87:AT89"/>
    <mergeCell ref="AU87:AV89"/>
    <mergeCell ref="AW87:AX89"/>
    <mergeCell ref="N71:BB73"/>
    <mergeCell ref="P70:Y70"/>
    <mergeCell ref="AY63:AZ64"/>
    <mergeCell ref="BA63:BB64"/>
    <mergeCell ref="AY65:AZ69"/>
    <mergeCell ref="BA65:BB69"/>
    <mergeCell ref="AY54:AZ58"/>
    <mergeCell ref="BA54:BB58"/>
    <mergeCell ref="BA41:BB42"/>
    <mergeCell ref="AH24:AX25"/>
    <mergeCell ref="P26:Y26"/>
    <mergeCell ref="AH35:AX36"/>
    <mergeCell ref="P37:Y37"/>
    <mergeCell ref="AH46:AX47"/>
    <mergeCell ref="P48:Y48"/>
    <mergeCell ref="AH57:AX58"/>
    <mergeCell ref="P59:Y59"/>
    <mergeCell ref="AH68:AX69"/>
    <mergeCell ref="AQ63:AR64"/>
    <mergeCell ref="AS63:AT64"/>
    <mergeCell ref="AU63:AV64"/>
    <mergeCell ref="AW63:AX64"/>
    <mergeCell ref="AW65:AX67"/>
    <mergeCell ref="AU54:AV56"/>
    <mergeCell ref="AW54:AX56"/>
    <mergeCell ref="AU43:AV45"/>
    <mergeCell ref="AW43:AX45"/>
    <mergeCell ref="AE43:AF45"/>
    <mergeCell ref="AG43:AJ45"/>
    <mergeCell ref="AK43:AN45"/>
    <mergeCell ref="AO43:AP45"/>
    <mergeCell ref="AQ43:AR45"/>
    <mergeCell ref="AS43:AT45"/>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 ref="AU96:AV97"/>
    <mergeCell ref="AW96:AX97"/>
    <mergeCell ref="AY96:AZ97"/>
    <mergeCell ref="BA96:BB97"/>
    <mergeCell ref="H96:M97"/>
    <mergeCell ref="AY107:AZ108"/>
    <mergeCell ref="BA107:BB108"/>
    <mergeCell ref="AU109:AV111"/>
    <mergeCell ref="AW109:AX111"/>
    <mergeCell ref="AY109:AZ113"/>
    <mergeCell ref="BA109:BB113"/>
    <mergeCell ref="H107:M108"/>
    <mergeCell ref="N107:N108"/>
    <mergeCell ref="O107:U108"/>
    <mergeCell ref="V107:V108"/>
    <mergeCell ref="W107:X108"/>
    <mergeCell ref="Y107:AF108"/>
    <mergeCell ref="AG107:AH108"/>
    <mergeCell ref="AI107:AM108"/>
    <mergeCell ref="AN107:AP108"/>
    <mergeCell ref="AQ109:AR111"/>
    <mergeCell ref="AS109:AT111"/>
    <mergeCell ref="H111:M113"/>
    <mergeCell ref="N111:AD113"/>
    <mergeCell ref="O96:U97"/>
    <mergeCell ref="V96:V97"/>
    <mergeCell ref="W96:X97"/>
    <mergeCell ref="Y96:AF97"/>
    <mergeCell ref="AG96:AH97"/>
    <mergeCell ref="AI96:AM97"/>
    <mergeCell ref="AN96:AP97"/>
    <mergeCell ref="AQ98:AR100"/>
    <mergeCell ref="AS98:AT100"/>
    <mergeCell ref="AS96:AT97"/>
    <mergeCell ref="N103:O103"/>
    <mergeCell ref="Z103:BB103"/>
    <mergeCell ref="N104:BB106"/>
    <mergeCell ref="AU98:AV100"/>
    <mergeCell ref="AW98:AX100"/>
    <mergeCell ref="AY98:AZ102"/>
    <mergeCell ref="H114:M117"/>
    <mergeCell ref="N114:O114"/>
    <mergeCell ref="Z114:BB114"/>
    <mergeCell ref="N115:BB117"/>
    <mergeCell ref="BA98:BB102"/>
    <mergeCell ref="AQ107:AR108"/>
    <mergeCell ref="AS107:AT108"/>
    <mergeCell ref="AU107:AV108"/>
    <mergeCell ref="AW107:AX108"/>
    <mergeCell ref="AE112:AG113"/>
    <mergeCell ref="AH101:AX102"/>
    <mergeCell ref="P103:Y103"/>
    <mergeCell ref="AH112:AX113"/>
    <mergeCell ref="P114:Y114"/>
    <mergeCell ref="V85:V86"/>
    <mergeCell ref="W85:X86"/>
    <mergeCell ref="Y85:AF86"/>
    <mergeCell ref="AG85:AH86"/>
    <mergeCell ref="AI85:AM86"/>
    <mergeCell ref="AN85:AP86"/>
    <mergeCell ref="A109:G119"/>
    <mergeCell ref="H109:M110"/>
    <mergeCell ref="N109:AD110"/>
    <mergeCell ref="AE109:AF111"/>
    <mergeCell ref="AG109:AJ111"/>
    <mergeCell ref="AK109:AN111"/>
    <mergeCell ref="AO109:AP111"/>
    <mergeCell ref="A98:G108"/>
    <mergeCell ref="H98:M99"/>
    <mergeCell ref="N98:AD99"/>
    <mergeCell ref="AE98:AF100"/>
    <mergeCell ref="AG98:AJ100"/>
    <mergeCell ref="AK98:AN100"/>
    <mergeCell ref="AO98:AP100"/>
    <mergeCell ref="H100:M102"/>
    <mergeCell ref="N100:AD102"/>
    <mergeCell ref="AE101:AG102"/>
    <mergeCell ref="H103:M106"/>
    <mergeCell ref="P81:Y81"/>
    <mergeCell ref="A87:G97"/>
    <mergeCell ref="H87:M88"/>
    <mergeCell ref="N87:AD88"/>
    <mergeCell ref="AE87:AF89"/>
    <mergeCell ref="AG87:AJ89"/>
    <mergeCell ref="AK87:AN89"/>
    <mergeCell ref="AO87:AP89"/>
    <mergeCell ref="AQ87:AR89"/>
    <mergeCell ref="H89:M91"/>
    <mergeCell ref="N89:AD91"/>
    <mergeCell ref="AE90:AG91"/>
    <mergeCell ref="H92:M95"/>
    <mergeCell ref="N92:O92"/>
    <mergeCell ref="Z92:BB92"/>
    <mergeCell ref="N93:BB95"/>
    <mergeCell ref="AQ96:AR97"/>
    <mergeCell ref="P92:Y92"/>
    <mergeCell ref="N96:N97"/>
    <mergeCell ref="H85:M86"/>
    <mergeCell ref="N85:N86"/>
    <mergeCell ref="O85:U86"/>
    <mergeCell ref="AY85:AZ86"/>
    <mergeCell ref="BA85:BB86"/>
    <mergeCell ref="H78:M80"/>
    <mergeCell ref="H70:M73"/>
    <mergeCell ref="N70:O70"/>
    <mergeCell ref="Z70:BB70"/>
    <mergeCell ref="AY87:AZ91"/>
    <mergeCell ref="BA87:BB91"/>
    <mergeCell ref="AY74:AZ75"/>
    <mergeCell ref="BA74:BB75"/>
    <mergeCell ref="A120:BB12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AQ65:AR67"/>
    <mergeCell ref="AS65:AT67"/>
    <mergeCell ref="AU65:AV67"/>
    <mergeCell ref="H67:M69"/>
    <mergeCell ref="A121:AP123"/>
    <mergeCell ref="AQ121:AT123"/>
    <mergeCell ref="AU121:AX123"/>
    <mergeCell ref="AY121:BB123"/>
    <mergeCell ref="H74:M75"/>
    <mergeCell ref="N74:N75"/>
    <mergeCell ref="O74:U75"/>
    <mergeCell ref="V74:V75"/>
    <mergeCell ref="W74:X75"/>
    <mergeCell ref="Y74:AF75"/>
    <mergeCell ref="AG74:AH75"/>
    <mergeCell ref="AI74:AM75"/>
    <mergeCell ref="AN74:AP75"/>
    <mergeCell ref="A76:G86"/>
    <mergeCell ref="H76:M77"/>
    <mergeCell ref="N76:AD77"/>
    <mergeCell ref="AE76:AF78"/>
    <mergeCell ref="A65:G75"/>
    <mergeCell ref="N67:AD69"/>
    <mergeCell ref="AE68:AG69"/>
    <mergeCell ref="O63:U64"/>
    <mergeCell ref="V63:V64"/>
    <mergeCell ref="W63:X64"/>
    <mergeCell ref="Y63:AF64"/>
    <mergeCell ref="AG63:AH64"/>
    <mergeCell ref="AI63:AM64"/>
    <mergeCell ref="AN63:AP64"/>
    <mergeCell ref="H65:M66"/>
    <mergeCell ref="N65:AD66"/>
    <mergeCell ref="AE65:AF67"/>
    <mergeCell ref="AG65:AJ67"/>
    <mergeCell ref="AK65:AN67"/>
    <mergeCell ref="AO65:AP67"/>
    <mergeCell ref="AQ54:AR56"/>
    <mergeCell ref="AS54:AT56"/>
    <mergeCell ref="H56:M58"/>
    <mergeCell ref="N56:AD58"/>
    <mergeCell ref="AE57:AG58"/>
    <mergeCell ref="H59:M62"/>
    <mergeCell ref="N59:O59"/>
    <mergeCell ref="Z59:BB59"/>
    <mergeCell ref="N60:BB62"/>
    <mergeCell ref="AG41:AH42"/>
    <mergeCell ref="AI41:AM42"/>
    <mergeCell ref="AN41:AP42"/>
    <mergeCell ref="A54:G64"/>
    <mergeCell ref="H54:M55"/>
    <mergeCell ref="N54:AD55"/>
    <mergeCell ref="AE54:AF56"/>
    <mergeCell ref="AG54:AJ56"/>
    <mergeCell ref="AK54:AN56"/>
    <mergeCell ref="AO54:AP56"/>
    <mergeCell ref="A43:G53"/>
    <mergeCell ref="H43:M44"/>
    <mergeCell ref="N43:AD44"/>
    <mergeCell ref="H52:M53"/>
    <mergeCell ref="N52:N53"/>
    <mergeCell ref="O52:U53"/>
    <mergeCell ref="V52:V53"/>
    <mergeCell ref="W52:X53"/>
    <mergeCell ref="Y52:AF53"/>
    <mergeCell ref="AG52:AH53"/>
    <mergeCell ref="AI52:AM53"/>
    <mergeCell ref="AN52:AP53"/>
    <mergeCell ref="H63:M64"/>
    <mergeCell ref="N63:N64"/>
    <mergeCell ref="H45:M47"/>
    <mergeCell ref="N45:AD47"/>
    <mergeCell ref="AE46:AG47"/>
    <mergeCell ref="H48:M51"/>
    <mergeCell ref="N48:O48"/>
    <mergeCell ref="Z48:BB48"/>
    <mergeCell ref="N49:BB51"/>
    <mergeCell ref="AQ52:AR53"/>
    <mergeCell ref="AS52:AT53"/>
    <mergeCell ref="AU52:AV53"/>
    <mergeCell ref="AW52:AX53"/>
    <mergeCell ref="AY52:AZ53"/>
    <mergeCell ref="BA52:BB53"/>
    <mergeCell ref="AY43:AZ47"/>
    <mergeCell ref="BA43:BB47"/>
    <mergeCell ref="A32:G42"/>
    <mergeCell ref="H32:M33"/>
    <mergeCell ref="N32:AD33"/>
    <mergeCell ref="AE32:AF34"/>
    <mergeCell ref="AG32:AJ34"/>
    <mergeCell ref="AK32:AN34"/>
    <mergeCell ref="AO32:AP34"/>
    <mergeCell ref="AQ32:AR34"/>
    <mergeCell ref="AS32:AT34"/>
    <mergeCell ref="H37:M40"/>
    <mergeCell ref="N37:O37"/>
    <mergeCell ref="Z37:BB37"/>
    <mergeCell ref="N38:BB40"/>
    <mergeCell ref="H41:M42"/>
    <mergeCell ref="N41:N42"/>
    <mergeCell ref="O41:U42"/>
    <mergeCell ref="V41:V42"/>
    <mergeCell ref="W41:X42"/>
    <mergeCell ref="Y41:AF42"/>
    <mergeCell ref="AQ41:AR42"/>
    <mergeCell ref="AS41:AT42"/>
    <mergeCell ref="AU41:AV42"/>
    <mergeCell ref="AW41:AX42"/>
    <mergeCell ref="AY41:AZ42"/>
    <mergeCell ref="AU30:AV31"/>
    <mergeCell ref="AW30:AX31"/>
    <mergeCell ref="AY30:AZ31"/>
    <mergeCell ref="BA30:BB31"/>
    <mergeCell ref="AY32:AZ36"/>
    <mergeCell ref="BA32:BB36"/>
    <mergeCell ref="H34:M36"/>
    <mergeCell ref="N34:AD36"/>
    <mergeCell ref="AE35:AG36"/>
    <mergeCell ref="O30:U31"/>
    <mergeCell ref="V30:V31"/>
    <mergeCell ref="W30:X31"/>
    <mergeCell ref="Y30:AF31"/>
    <mergeCell ref="AG30:AH31"/>
    <mergeCell ref="AI30:AM31"/>
    <mergeCell ref="AN30:AP31"/>
    <mergeCell ref="AQ30:AR31"/>
    <mergeCell ref="AS30:AT31"/>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H26:M29"/>
    <mergeCell ref="N26:O26"/>
    <mergeCell ref="Z26:BB26"/>
    <mergeCell ref="N27:BB29"/>
    <mergeCell ref="H30:M31"/>
    <mergeCell ref="N30:N31"/>
    <mergeCell ref="A12:M14"/>
    <mergeCell ref="N12:AH14"/>
    <mergeCell ref="AI12:AI14"/>
    <mergeCell ref="AJ12:AM14"/>
    <mergeCell ref="AN12:AN14"/>
    <mergeCell ref="AO12:AP14"/>
    <mergeCell ref="AQ12:AZ14"/>
    <mergeCell ref="BA12:BB14"/>
    <mergeCell ref="A15:M17"/>
    <mergeCell ref="N15:BB17"/>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s>
  <phoneticPr fontId="19"/>
  <dataValidations count="3">
    <dataValidation allowBlank="1" showInputMessage="1" showErrorMessage="1" promptTitle="カタカナ" sqref="N21:AD22 N54:AD55 N32:AD33 N43:AD44 N65:AD66 N76:AD77 N109:AD110 N87:AD88 N98:AD99" xr:uid="{00000000-0002-0000-0C00-000000000000}"/>
    <dataValidation allowBlank="1" showInputMessage="1" showErrorMessage="1" sqref="N15:BB20 N23:AD25 N27:BB29 N56:AD58 N60:BB62 N34:AD36 N38:BB40 N45:AD47 N49:BB51 N67:AD69 N71:BB73 N78:AD80 N82:BB84 N111:AD113 N115:BB117 N89:AD91 N93:BB95 N100:AD102 N104:BB106" xr:uid="{00000000-0002-0000-0C00-000001000000}"/>
    <dataValidation errorStyle="information" allowBlank="1" showInputMessage="1" showErrorMessage="1" sqref="AG65:AJ67 BA65:BB69 AG21:AJ23 O30:U31 AN30:AP31 AG32:AJ34 BA32:BB36 O41:U42 AN41:AP42 AG43:AJ45 BA43:BB47 O52:U53 AN52:AP53 AG54:AJ56 BA54:BB58 O63:U64 AN63:AP64 AN74:AP75 O74:U75 AG76:AJ78 O85:U86 AN85:AP86 AG87:AJ89 BA87:BB91 O96:U97 AN96:AP97 AG98:AJ100 BA98:BB102 O107:U108 AN107:AP108 AG109:AJ111 BA109:BB113 O118:U119 AN118:AP119" xr:uid="{00000000-0002-0000-0C00-000002000000}"/>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04CE-3784-47C3-B484-9666A14A1DB1}">
  <dimension ref="A1:AH35"/>
  <sheetViews>
    <sheetView zoomScaleNormal="100" workbookViewId="0"/>
  </sheetViews>
  <sheetFormatPr defaultColWidth="9" defaultRowHeight="18.75" x14ac:dyDescent="0.15"/>
  <cols>
    <col min="1" max="33" width="3" style="133" customWidth="1"/>
    <col min="34" max="90" width="2.625" style="133" customWidth="1"/>
    <col min="91" max="16384" width="9" style="133"/>
  </cols>
  <sheetData>
    <row r="1" spans="1:34" ht="22.5" customHeight="1" x14ac:dyDescent="0.45">
      <c r="B1" s="1076" t="s">
        <v>615</v>
      </c>
      <c r="C1" s="1076"/>
      <c r="D1" s="1076"/>
      <c r="E1" s="1076"/>
      <c r="F1" s="1076"/>
      <c r="G1" s="1076"/>
      <c r="H1" s="1076"/>
      <c r="I1" s="1076"/>
      <c r="J1" s="1076"/>
      <c r="K1" s="1076"/>
      <c r="L1" s="1076"/>
      <c r="V1" s="134"/>
      <c r="X1" s="135"/>
      <c r="Y1" s="1077" t="s">
        <v>616</v>
      </c>
      <c r="Z1" s="1077"/>
      <c r="AA1" s="1077"/>
      <c r="AB1" s="1077"/>
      <c r="AC1" s="1077"/>
      <c r="AD1" s="1077"/>
      <c r="AE1" s="1077"/>
      <c r="AF1" s="1077"/>
      <c r="AG1" s="1077"/>
    </row>
    <row r="2" spans="1:34" ht="22.5" customHeight="1" x14ac:dyDescent="0.45">
      <c r="B2" s="1076" t="s">
        <v>639</v>
      </c>
      <c r="C2" s="1076"/>
      <c r="D2" s="1076"/>
      <c r="E2" s="1076"/>
      <c r="F2" s="1076"/>
      <c r="G2" s="1076"/>
      <c r="H2" s="1076"/>
      <c r="I2" s="1076"/>
      <c r="J2" s="1076"/>
      <c r="K2" s="1076"/>
      <c r="L2" s="1076"/>
      <c r="M2" s="136"/>
      <c r="N2" s="136"/>
      <c r="O2" s="136"/>
      <c r="P2" s="136"/>
      <c r="Q2" s="136"/>
      <c r="R2" s="136"/>
      <c r="S2" s="136"/>
      <c r="T2" s="136"/>
      <c r="U2" s="136"/>
      <c r="V2" s="134"/>
      <c r="X2" s="137"/>
    </row>
    <row r="3" spans="1:34" ht="22.5" customHeight="1" x14ac:dyDescent="0.15">
      <c r="A3" s="153"/>
      <c r="B3" s="153"/>
      <c r="C3" s="153"/>
      <c r="D3" s="153"/>
      <c r="E3" s="153"/>
      <c r="F3" s="153"/>
      <c r="G3" s="153"/>
      <c r="H3" s="153"/>
      <c r="I3" s="153"/>
      <c r="J3" s="153"/>
      <c r="K3" s="153"/>
      <c r="L3" s="153"/>
      <c r="M3" s="153"/>
      <c r="N3" s="153"/>
      <c r="O3" s="153"/>
      <c r="P3" s="153"/>
      <c r="S3" s="136" t="s">
        <v>617</v>
      </c>
      <c r="T3" s="136"/>
      <c r="U3" s="136"/>
      <c r="V3" s="136"/>
      <c r="W3" s="138" t="s">
        <v>618</v>
      </c>
      <c r="X3" s="138"/>
      <c r="Y3" s="139"/>
      <c r="Z3" s="147" t="str">
        <f>'01.入会申込書'!AP25</f>
        <v/>
      </c>
      <c r="AA3" s="138" t="s">
        <v>619</v>
      </c>
      <c r="AB3" s="140"/>
      <c r="AC3" s="147" t="str">
        <f>'01.入会申込書'!AT25</f>
        <v/>
      </c>
      <c r="AD3" s="138" t="s">
        <v>620</v>
      </c>
      <c r="AE3" s="140"/>
      <c r="AF3" s="147" t="str">
        <f>'01.入会申込書'!AX25</f>
        <v/>
      </c>
      <c r="AG3" s="138" t="s">
        <v>621</v>
      </c>
    </row>
    <row r="4" spans="1:34" ht="11.25" customHeight="1" x14ac:dyDescent="0.15">
      <c r="S4" s="136"/>
      <c r="T4" s="136"/>
      <c r="U4" s="136"/>
      <c r="V4" s="136"/>
      <c r="W4" s="138"/>
      <c r="X4" s="138"/>
      <c r="Y4" s="139"/>
      <c r="Z4" s="139"/>
      <c r="AA4" s="139"/>
      <c r="AB4" s="140"/>
      <c r="AC4" s="140"/>
      <c r="AD4" s="139"/>
      <c r="AE4" s="140"/>
      <c r="AF4" s="140"/>
      <c r="AG4" s="139"/>
    </row>
    <row r="5" spans="1:34" ht="26.25" customHeight="1" x14ac:dyDescent="0.55000000000000004">
      <c r="A5" s="1078" t="s">
        <v>820</v>
      </c>
      <c r="B5" s="1078"/>
      <c r="C5" s="1078"/>
      <c r="D5" s="1078"/>
      <c r="E5" s="1078"/>
      <c r="F5" s="1078"/>
      <c r="G5" s="1078"/>
      <c r="H5" s="1078"/>
      <c r="I5" s="1078"/>
      <c r="J5" s="1078"/>
      <c r="K5" s="1078"/>
      <c r="L5" s="1078"/>
      <c r="M5" s="1078"/>
      <c r="N5" s="1078"/>
      <c r="O5" s="1078"/>
      <c r="P5" s="1078"/>
      <c r="Q5" s="1078"/>
      <c r="R5" s="1078"/>
      <c r="S5" s="1078"/>
      <c r="T5" s="1078"/>
      <c r="U5" s="1078"/>
      <c r="V5" s="1078"/>
      <c r="W5" s="1078"/>
      <c r="X5" s="1078"/>
      <c r="Y5" s="1078"/>
      <c r="Z5" s="1078"/>
      <c r="AA5" s="1078"/>
      <c r="AB5" s="1078"/>
      <c r="AC5" s="1078"/>
      <c r="AD5" s="1078"/>
      <c r="AE5" s="1078"/>
      <c r="AF5" s="1078"/>
      <c r="AG5" s="1078"/>
    </row>
    <row r="6" spans="1:34" ht="6" customHeight="1" x14ac:dyDescent="0.45">
      <c r="S6" s="134"/>
      <c r="U6" s="141"/>
      <c r="V6" s="141"/>
      <c r="W6" s="134"/>
      <c r="X6" s="142"/>
      <c r="Y6" s="142"/>
      <c r="Z6" s="142"/>
      <c r="AA6" s="143"/>
      <c r="AB6" s="144"/>
      <c r="AC6" s="144"/>
      <c r="AD6" s="143"/>
      <c r="AE6" s="144"/>
      <c r="AF6" s="144"/>
      <c r="AG6" s="143"/>
      <c r="AH6" s="143"/>
    </row>
    <row r="7" spans="1:34" s="145" customFormat="1" ht="15" customHeight="1" x14ac:dyDescent="0.15">
      <c r="B7" s="1075" t="s">
        <v>822</v>
      </c>
      <c r="C7" s="1075"/>
      <c r="D7" s="1075"/>
      <c r="E7" s="1075"/>
      <c r="F7" s="1075"/>
      <c r="G7" s="1075"/>
      <c r="H7" s="1075"/>
      <c r="I7" s="1075"/>
      <c r="J7" s="1075"/>
      <c r="K7" s="1075"/>
      <c r="L7" s="1075"/>
      <c r="M7" s="1075"/>
      <c r="N7" s="1075"/>
      <c r="O7" s="1075"/>
      <c r="P7" s="1075"/>
      <c r="Q7" s="1075"/>
      <c r="R7" s="1075"/>
      <c r="S7" s="1075"/>
      <c r="T7" s="1075"/>
      <c r="U7" s="1075"/>
      <c r="V7" s="1075"/>
      <c r="W7" s="1075"/>
      <c r="X7" s="1075"/>
      <c r="Y7" s="1075"/>
      <c r="Z7" s="1075"/>
      <c r="AA7" s="1075"/>
      <c r="AB7" s="1075"/>
      <c r="AC7" s="1075"/>
      <c r="AD7" s="1075"/>
      <c r="AE7" s="1075"/>
      <c r="AF7" s="1075"/>
    </row>
    <row r="8" spans="1:34" s="145" customFormat="1" ht="15" customHeight="1" x14ac:dyDescent="0.15">
      <c r="B8" s="1075" t="s">
        <v>622</v>
      </c>
      <c r="C8" s="1075"/>
      <c r="D8" s="1075"/>
      <c r="E8" s="1075"/>
      <c r="F8" s="1075"/>
      <c r="G8" s="1075"/>
      <c r="H8" s="1075"/>
      <c r="I8" s="1075"/>
      <c r="J8" s="1075"/>
      <c r="K8" s="1075"/>
      <c r="L8" s="1075"/>
      <c r="M8" s="1075"/>
      <c r="N8" s="1075"/>
      <c r="O8" s="1075"/>
      <c r="P8" s="1075"/>
      <c r="Q8" s="1075"/>
      <c r="R8" s="1075"/>
      <c r="S8" s="1075"/>
      <c r="T8" s="1075"/>
      <c r="U8" s="1075"/>
      <c r="V8" s="1075"/>
      <c r="W8" s="1075"/>
      <c r="X8" s="1075"/>
      <c r="Y8" s="1075"/>
      <c r="Z8" s="1075"/>
      <c r="AA8" s="1075"/>
      <c r="AB8" s="1075"/>
      <c r="AC8" s="1075"/>
      <c r="AD8" s="1075"/>
      <c r="AE8" s="1075"/>
      <c r="AF8" s="1075"/>
    </row>
    <row r="9" spans="1:34" s="145" customFormat="1" ht="6" customHeight="1" x14ac:dyDescent="0.15"/>
    <row r="10" spans="1:34" s="145" customFormat="1" ht="18" customHeight="1" x14ac:dyDescent="0.15">
      <c r="A10" s="165"/>
      <c r="B10" s="1079" t="s">
        <v>623</v>
      </c>
      <c r="C10" s="1079"/>
      <c r="D10" s="1079"/>
      <c r="E10" s="1079"/>
      <c r="F10" s="1079"/>
      <c r="G10" s="1079"/>
      <c r="H10" s="1079"/>
      <c r="I10" s="1079"/>
      <c r="J10" s="1079"/>
      <c r="K10" s="1079"/>
      <c r="L10" s="1079"/>
      <c r="M10" s="1079"/>
      <c r="N10" s="1079"/>
      <c r="O10" s="1079"/>
      <c r="P10" s="1079"/>
      <c r="Q10" s="1079"/>
      <c r="R10" s="1079"/>
      <c r="S10" s="1080"/>
      <c r="T10" s="1081"/>
      <c r="U10" s="1079" t="s">
        <v>624</v>
      </c>
      <c r="V10" s="1079"/>
      <c r="W10" s="1079"/>
      <c r="X10" s="1079"/>
      <c r="Y10" s="1079"/>
      <c r="Z10" s="1079"/>
      <c r="AA10" s="1079"/>
      <c r="AB10" s="1079"/>
      <c r="AC10" s="1079"/>
      <c r="AD10" s="1079"/>
      <c r="AE10" s="1079"/>
      <c r="AF10" s="1079"/>
      <c r="AG10" s="1080"/>
    </row>
    <row r="11" spans="1:34" s="145" customFormat="1" ht="13.5" customHeight="1" x14ac:dyDescent="0.15">
      <c r="A11" s="146"/>
      <c r="B11" s="1084" t="str">
        <f>'01.入会申込書'!M35</f>
        <v/>
      </c>
      <c r="C11" s="1084"/>
      <c r="D11" s="1084"/>
      <c r="E11" s="1084"/>
      <c r="F11" s="1084"/>
      <c r="G11" s="1084"/>
      <c r="H11" s="1084"/>
      <c r="I11" s="1084"/>
      <c r="J11" s="1084"/>
      <c r="K11" s="1084"/>
      <c r="L11" s="1084"/>
      <c r="M11" s="1084"/>
      <c r="N11" s="1084"/>
      <c r="O11" s="1084"/>
      <c r="P11" s="1084"/>
      <c r="Q11" s="1084"/>
      <c r="R11" s="1084"/>
      <c r="S11" s="1085"/>
      <c r="T11" s="1082"/>
      <c r="U11" s="1084" t="str">
        <f>'01.入会申込書'!M47</f>
        <v/>
      </c>
      <c r="V11" s="1084"/>
      <c r="W11" s="1084"/>
      <c r="X11" s="1084"/>
      <c r="Y11" s="1084"/>
      <c r="Z11" s="1084"/>
      <c r="AA11" s="1084"/>
      <c r="AB11" s="1084"/>
      <c r="AC11" s="1084"/>
      <c r="AD11" s="1084"/>
      <c r="AE11" s="1084"/>
      <c r="AF11" s="1084"/>
      <c r="AG11" s="1085"/>
    </row>
    <row r="12" spans="1:34" s="145" customFormat="1" ht="13.5" customHeight="1" x14ac:dyDescent="0.15">
      <c r="A12" s="166"/>
      <c r="B12" s="1086"/>
      <c r="C12" s="1086"/>
      <c r="D12" s="1086"/>
      <c r="E12" s="1086"/>
      <c r="F12" s="1086"/>
      <c r="G12" s="1086"/>
      <c r="H12" s="1086"/>
      <c r="I12" s="1086"/>
      <c r="J12" s="1086"/>
      <c r="K12" s="1086"/>
      <c r="L12" s="1086"/>
      <c r="M12" s="1086"/>
      <c r="N12" s="1086"/>
      <c r="O12" s="1086"/>
      <c r="P12" s="1086"/>
      <c r="Q12" s="1086"/>
      <c r="R12" s="1086"/>
      <c r="S12" s="1087"/>
      <c r="T12" s="1083"/>
      <c r="U12" s="1086"/>
      <c r="V12" s="1086"/>
      <c r="W12" s="1086"/>
      <c r="X12" s="1086"/>
      <c r="Y12" s="1086"/>
      <c r="Z12" s="1086"/>
      <c r="AA12" s="1086"/>
      <c r="AB12" s="1086"/>
      <c r="AC12" s="1086"/>
      <c r="AD12" s="1086"/>
      <c r="AE12" s="1086"/>
      <c r="AF12" s="1086"/>
      <c r="AG12" s="1087"/>
    </row>
    <row r="13" spans="1:34" s="145" customFormat="1" ht="18" customHeight="1" x14ac:dyDescent="0.15">
      <c r="A13" s="165"/>
      <c r="B13" s="1079" t="s">
        <v>625</v>
      </c>
      <c r="C13" s="1079"/>
      <c r="D13" s="1079"/>
      <c r="E13" s="1079"/>
      <c r="F13" s="1079"/>
      <c r="G13" s="1079"/>
      <c r="H13" s="1079"/>
      <c r="I13" s="1079"/>
      <c r="J13" s="1079"/>
      <c r="K13" s="1079"/>
      <c r="L13" s="1079"/>
      <c r="M13" s="1079"/>
      <c r="N13" s="1079"/>
      <c r="O13" s="1079"/>
      <c r="P13" s="1079"/>
      <c r="Q13" s="1079"/>
      <c r="R13" s="1079"/>
      <c r="S13" s="1080"/>
      <c r="T13" s="1081"/>
      <c r="U13" s="1079" t="s">
        <v>626</v>
      </c>
      <c r="V13" s="1079"/>
      <c r="W13" s="1079"/>
      <c r="X13" s="1079"/>
      <c r="Y13" s="1079"/>
      <c r="Z13" s="1079"/>
      <c r="AA13" s="1079"/>
      <c r="AB13" s="1079"/>
      <c r="AC13" s="1079"/>
      <c r="AD13" s="1079"/>
      <c r="AE13" s="1079"/>
      <c r="AF13" s="1079"/>
      <c r="AG13" s="1080"/>
    </row>
    <row r="14" spans="1:34" s="145" customFormat="1" ht="18" customHeight="1" x14ac:dyDescent="0.15">
      <c r="A14" s="146"/>
      <c r="B14" s="1088" t="str">
        <f>'01.入会申込書'!M27</f>
        <v/>
      </c>
      <c r="C14" s="1088"/>
      <c r="D14" s="1088"/>
      <c r="E14" s="1088"/>
      <c r="F14" s="1088"/>
      <c r="G14" s="1088"/>
      <c r="H14" s="1090" t="s">
        <v>627</v>
      </c>
      <c r="I14" s="1088" t="str">
        <f>'01.入会申込書'!AI27</f>
        <v/>
      </c>
      <c r="J14" s="1088"/>
      <c r="K14" s="1090" t="s">
        <v>628</v>
      </c>
      <c r="L14" s="1088" t="str">
        <f>'01.入会申込書'!AP27</f>
        <v/>
      </c>
      <c r="M14" s="1088"/>
      <c r="N14" s="1088"/>
      <c r="O14" s="1088"/>
      <c r="P14" s="1088"/>
      <c r="Q14" s="1088"/>
      <c r="R14" s="1088"/>
      <c r="S14" s="1092"/>
      <c r="T14" s="1082"/>
      <c r="U14" s="1084" t="str">
        <f>'01.入会申込書'!M47</f>
        <v/>
      </c>
      <c r="V14" s="1084"/>
      <c r="W14" s="1084"/>
      <c r="X14" s="1084"/>
      <c r="Y14" s="1084"/>
      <c r="Z14" s="1084"/>
      <c r="AA14" s="1084"/>
      <c r="AB14" s="1084"/>
      <c r="AC14" s="1084"/>
      <c r="AD14" s="1084"/>
      <c r="AE14" s="1084"/>
      <c r="AF14" s="1084"/>
      <c r="AG14" s="1085"/>
    </row>
    <row r="15" spans="1:34" s="145" customFormat="1" ht="7.5" customHeight="1" x14ac:dyDescent="0.15">
      <c r="A15" s="166"/>
      <c r="B15" s="1089"/>
      <c r="C15" s="1089"/>
      <c r="D15" s="1089"/>
      <c r="E15" s="1089"/>
      <c r="F15" s="1089"/>
      <c r="G15" s="1089"/>
      <c r="H15" s="1091"/>
      <c r="I15" s="1089"/>
      <c r="J15" s="1089"/>
      <c r="K15" s="1091"/>
      <c r="L15" s="1089"/>
      <c r="M15" s="1089"/>
      <c r="N15" s="1089"/>
      <c r="O15" s="1089"/>
      <c r="P15" s="1089"/>
      <c r="Q15" s="1089"/>
      <c r="R15" s="1089"/>
      <c r="S15" s="1093"/>
      <c r="T15" s="1083"/>
      <c r="U15" s="1086"/>
      <c r="V15" s="1086"/>
      <c r="W15" s="1086"/>
      <c r="X15" s="1086"/>
      <c r="Y15" s="1086"/>
      <c r="Z15" s="1086"/>
      <c r="AA15" s="1086"/>
      <c r="AB15" s="1086"/>
      <c r="AC15" s="1086"/>
      <c r="AD15" s="1086"/>
      <c r="AE15" s="1086"/>
      <c r="AF15" s="1086"/>
      <c r="AG15" s="1087"/>
    </row>
    <row r="16" spans="1:34" s="145" customFormat="1" ht="18" customHeight="1" x14ac:dyDescent="0.15">
      <c r="A16" s="165"/>
      <c r="B16" s="1079" t="s">
        <v>629</v>
      </c>
      <c r="C16" s="1079"/>
      <c r="D16" s="1079"/>
      <c r="E16" s="167" t="s">
        <v>630</v>
      </c>
      <c r="F16" s="1100" t="str">
        <f>'01.入会申込書'!O38&amp;""</f>
        <v/>
      </c>
      <c r="G16" s="1100"/>
      <c r="H16" s="1100"/>
      <c r="I16" s="1100"/>
      <c r="J16" s="1100"/>
      <c r="K16" s="1100"/>
      <c r="L16" s="1100"/>
      <c r="M16" s="1100"/>
      <c r="N16" s="1100"/>
      <c r="O16" s="1094"/>
      <c r="P16" s="1094"/>
      <c r="Q16" s="1094"/>
      <c r="R16" s="1094"/>
      <c r="S16" s="1094"/>
      <c r="T16" s="1094"/>
      <c r="U16" s="1094"/>
      <c r="V16" s="1094"/>
      <c r="W16" s="1094"/>
      <c r="X16" s="1094"/>
      <c r="Y16" s="1094"/>
      <c r="Z16" s="1094"/>
      <c r="AA16" s="1094"/>
      <c r="AB16" s="1094"/>
      <c r="AC16" s="1094"/>
      <c r="AD16" s="1094"/>
      <c r="AE16" s="1094"/>
      <c r="AF16" s="1094"/>
      <c r="AG16" s="1095"/>
    </row>
    <row r="17" spans="1:33" s="145" customFormat="1" ht="13.5" customHeight="1" x14ac:dyDescent="0.15">
      <c r="A17" s="146"/>
      <c r="B17" s="1096" t="str">
        <f>'01.入会申込書'!M39</f>
        <v>　</v>
      </c>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1096"/>
      <c r="AG17" s="1097"/>
    </row>
    <row r="18" spans="1:33" s="145" customFormat="1" ht="13.5" customHeight="1" x14ac:dyDescent="0.15">
      <c r="A18" s="166"/>
      <c r="B18" s="1098"/>
      <c r="C18" s="1098"/>
      <c r="D18" s="1098"/>
      <c r="E18" s="1098"/>
      <c r="F18" s="1098"/>
      <c r="G18" s="1098"/>
      <c r="H18" s="1098"/>
      <c r="I18" s="1098"/>
      <c r="J18" s="1098"/>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9"/>
    </row>
    <row r="19" spans="1:33" s="145" customFormat="1" ht="18" customHeight="1" x14ac:dyDescent="0.15">
      <c r="A19" s="165"/>
      <c r="B19" s="1079" t="s">
        <v>631</v>
      </c>
      <c r="C19" s="1079"/>
      <c r="D19" s="1079"/>
      <c r="E19" s="1079"/>
      <c r="F19" s="1079"/>
      <c r="G19" s="1079"/>
      <c r="H19" s="1079"/>
      <c r="I19" s="1079"/>
      <c r="J19" s="1079"/>
      <c r="K19" s="1079"/>
      <c r="L19" s="1079"/>
      <c r="M19" s="1079"/>
      <c r="N19" s="1079"/>
      <c r="O19" s="1079"/>
      <c r="P19" s="1080"/>
      <c r="Q19" s="1081"/>
      <c r="R19" s="1079" t="s">
        <v>632</v>
      </c>
      <c r="S19" s="1079"/>
      <c r="T19" s="1079"/>
      <c r="U19" s="1079"/>
      <c r="V19" s="1079"/>
      <c r="W19" s="1079"/>
      <c r="X19" s="1079"/>
      <c r="Y19" s="1079"/>
      <c r="Z19" s="1079"/>
      <c r="AA19" s="1079"/>
      <c r="AB19" s="1079"/>
      <c r="AC19" s="1079"/>
      <c r="AD19" s="1079"/>
      <c r="AE19" s="1079"/>
      <c r="AF19" s="1079"/>
      <c r="AG19" s="1080"/>
    </row>
    <row r="20" spans="1:33" s="145" customFormat="1" ht="11.25" customHeight="1" x14ac:dyDescent="0.15">
      <c r="A20" s="146"/>
      <c r="B20" s="1088" t="str">
        <f>'01.入会申込書'!M41&amp;""</f>
        <v/>
      </c>
      <c r="C20" s="1088"/>
      <c r="D20" s="1088"/>
      <c r="E20" s="1088"/>
      <c r="F20" s="1088"/>
      <c r="G20" s="1088"/>
      <c r="H20" s="1088"/>
      <c r="I20" s="1088"/>
      <c r="J20" s="1088"/>
      <c r="K20" s="1088"/>
      <c r="L20" s="1088"/>
      <c r="M20" s="1088"/>
      <c r="N20" s="1088"/>
      <c r="O20" s="1088"/>
      <c r="P20" s="1092"/>
      <c r="Q20" s="1082"/>
      <c r="R20" s="1088" t="str">
        <f>'01.入会申込書'!AK41&amp;""</f>
        <v/>
      </c>
      <c r="S20" s="1088"/>
      <c r="T20" s="1088"/>
      <c r="U20" s="1088"/>
      <c r="V20" s="1088"/>
      <c r="W20" s="1088"/>
      <c r="X20" s="1088"/>
      <c r="Y20" s="1088"/>
      <c r="Z20" s="1088"/>
      <c r="AA20" s="1088"/>
      <c r="AB20" s="1088"/>
      <c r="AC20" s="1088"/>
      <c r="AD20" s="1088"/>
      <c r="AE20" s="1088"/>
      <c r="AF20" s="1088"/>
      <c r="AG20" s="1092"/>
    </row>
    <row r="21" spans="1:33" s="145" customFormat="1" ht="11.25" customHeight="1" x14ac:dyDescent="0.15">
      <c r="A21" s="166"/>
      <c r="B21" s="1089"/>
      <c r="C21" s="1089"/>
      <c r="D21" s="1089"/>
      <c r="E21" s="1089"/>
      <c r="F21" s="1089"/>
      <c r="G21" s="1089"/>
      <c r="H21" s="1089"/>
      <c r="I21" s="1089"/>
      <c r="J21" s="1089"/>
      <c r="K21" s="1089"/>
      <c r="L21" s="1089"/>
      <c r="M21" s="1089"/>
      <c r="N21" s="1089"/>
      <c r="O21" s="1089"/>
      <c r="P21" s="1093"/>
      <c r="Q21" s="1083"/>
      <c r="R21" s="1089"/>
      <c r="S21" s="1089"/>
      <c r="T21" s="1089"/>
      <c r="U21" s="1089"/>
      <c r="V21" s="1089"/>
      <c r="W21" s="1089"/>
      <c r="X21" s="1089"/>
      <c r="Y21" s="1089"/>
      <c r="Z21" s="1089"/>
      <c r="AA21" s="1089"/>
      <c r="AB21" s="1089"/>
      <c r="AC21" s="1089"/>
      <c r="AD21" s="1089"/>
      <c r="AE21" s="1089"/>
      <c r="AF21" s="1089"/>
      <c r="AG21" s="1093"/>
    </row>
    <row r="22" spans="1:33" x14ac:dyDescent="0.15">
      <c r="B22" s="168"/>
      <c r="C22" s="168"/>
      <c r="D22" s="168"/>
      <c r="E22" s="168"/>
      <c r="F22" s="168"/>
      <c r="G22" s="168"/>
      <c r="H22" s="168"/>
      <c r="I22" s="168"/>
      <c r="J22" s="168"/>
      <c r="K22" s="168"/>
      <c r="L22" s="168"/>
      <c r="M22" s="169"/>
      <c r="N22" s="170" t="s">
        <v>633</v>
      </c>
      <c r="O22" s="170"/>
      <c r="P22" s="170" t="s">
        <v>634</v>
      </c>
      <c r="Q22" s="170"/>
      <c r="R22" s="170" t="s">
        <v>635</v>
      </c>
      <c r="S22" s="171"/>
      <c r="T22" s="168"/>
      <c r="U22" s="168"/>
      <c r="V22" s="168"/>
      <c r="W22" s="168"/>
      <c r="X22" s="168"/>
      <c r="Y22" s="168"/>
      <c r="Z22" s="168"/>
      <c r="AA22" s="168"/>
      <c r="AB22" s="168"/>
      <c r="AC22" s="168"/>
      <c r="AD22" s="168"/>
      <c r="AE22" s="168"/>
      <c r="AF22" s="168"/>
    </row>
    <row r="23" spans="1:33" s="145" customFormat="1" ht="54.75" customHeight="1" x14ac:dyDescent="0.15">
      <c r="A23" s="148" t="s">
        <v>636</v>
      </c>
      <c r="B23" s="1104" t="s">
        <v>821</v>
      </c>
      <c r="C23" s="1104"/>
      <c r="D23" s="1104"/>
      <c r="E23" s="1104"/>
      <c r="F23" s="1104"/>
      <c r="G23" s="1104"/>
      <c r="H23" s="1104"/>
      <c r="I23" s="1104"/>
      <c r="J23" s="1104"/>
      <c r="K23" s="1104"/>
      <c r="L23" s="1104"/>
      <c r="M23" s="1104"/>
      <c r="N23" s="1104"/>
      <c r="O23" s="1104"/>
      <c r="P23" s="1104"/>
      <c r="Q23" s="1104"/>
      <c r="R23" s="1104"/>
      <c r="S23" s="1104"/>
      <c r="T23" s="1104"/>
      <c r="U23" s="1104"/>
      <c r="V23" s="1104"/>
      <c r="W23" s="1104"/>
      <c r="X23" s="1104"/>
      <c r="Y23" s="1104"/>
      <c r="Z23" s="1104"/>
      <c r="AA23" s="1104"/>
      <c r="AB23" s="1104"/>
      <c r="AC23" s="1104"/>
      <c r="AD23" s="1104"/>
      <c r="AE23" s="1104"/>
      <c r="AF23" s="1104"/>
      <c r="AG23" s="1105"/>
    </row>
    <row r="24" spans="1:33" s="145" customFormat="1" ht="328.5" customHeight="1" x14ac:dyDescent="0.15">
      <c r="A24" s="149"/>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1"/>
    </row>
    <row r="25" spans="1:33" s="145" customFormat="1" ht="16.5" customHeight="1" x14ac:dyDescent="0.15">
      <c r="A25" s="1101" t="s">
        <v>636</v>
      </c>
      <c r="B25" s="1108" t="s">
        <v>823</v>
      </c>
      <c r="C25" s="1108"/>
      <c r="D25" s="1108"/>
      <c r="E25" s="1108"/>
      <c r="F25" s="1108"/>
      <c r="G25" s="1108"/>
      <c r="H25" s="1108"/>
      <c r="I25" s="1108"/>
      <c r="J25" s="1108"/>
      <c r="K25" s="1108"/>
      <c r="L25" s="1108"/>
      <c r="M25" s="1108"/>
      <c r="N25" s="1108"/>
      <c r="O25" s="1108"/>
      <c r="P25" s="1108"/>
      <c r="Q25" s="1108"/>
      <c r="R25" s="1108"/>
      <c r="S25" s="1108"/>
      <c r="T25" s="1108"/>
      <c r="U25" s="1108"/>
      <c r="V25" s="1108"/>
      <c r="W25" s="1108"/>
      <c r="X25" s="1108"/>
      <c r="Y25" s="1108"/>
      <c r="Z25" s="1108"/>
      <c r="AA25" s="1108"/>
      <c r="AB25" s="1108"/>
      <c r="AC25" s="1108"/>
      <c r="AD25" s="1108"/>
      <c r="AE25" s="1108"/>
      <c r="AF25" s="1108"/>
      <c r="AG25" s="1109"/>
    </row>
    <row r="26" spans="1:33" s="145" customFormat="1" ht="16.5" customHeight="1" x14ac:dyDescent="0.15">
      <c r="A26" s="1101"/>
      <c r="B26" s="1108"/>
      <c r="C26" s="1108"/>
      <c r="D26" s="1108"/>
      <c r="E26" s="1108"/>
      <c r="F26" s="1108"/>
      <c r="G26" s="1108"/>
      <c r="H26" s="1108"/>
      <c r="I26" s="1108"/>
      <c r="J26" s="1108"/>
      <c r="K26" s="1108"/>
      <c r="L26" s="1108"/>
      <c r="M26" s="1108"/>
      <c r="N26" s="1108"/>
      <c r="O26" s="1108"/>
      <c r="P26" s="1108"/>
      <c r="Q26" s="1108"/>
      <c r="R26" s="1108"/>
      <c r="S26" s="1108"/>
      <c r="T26" s="1108"/>
      <c r="U26" s="1108"/>
      <c r="V26" s="1108"/>
      <c r="W26" s="1108"/>
      <c r="X26" s="1108"/>
      <c r="Y26" s="1108"/>
      <c r="Z26" s="1108"/>
      <c r="AA26" s="1108"/>
      <c r="AB26" s="1108"/>
      <c r="AC26" s="1108"/>
      <c r="AD26" s="1108"/>
      <c r="AE26" s="1108"/>
      <c r="AF26" s="1108"/>
      <c r="AG26" s="1109"/>
    </row>
    <row r="27" spans="1:33" s="145" customFormat="1" ht="6" customHeight="1" x14ac:dyDescent="0.15">
      <c r="A27" s="149"/>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1"/>
    </row>
    <row r="28" spans="1:33" s="145" customFormat="1" ht="16.5" customHeight="1" x14ac:dyDescent="0.15">
      <c r="A28" s="1101" t="s">
        <v>636</v>
      </c>
      <c r="B28" s="1103" t="s">
        <v>637</v>
      </c>
      <c r="C28" s="1106"/>
      <c r="D28" s="1106"/>
      <c r="E28" s="1106"/>
      <c r="F28" s="1106"/>
      <c r="G28" s="1106"/>
      <c r="H28" s="1106"/>
      <c r="I28" s="1106"/>
      <c r="J28" s="1106"/>
      <c r="K28" s="1106"/>
      <c r="L28" s="1106"/>
      <c r="M28" s="1106"/>
      <c r="N28" s="1106"/>
      <c r="O28" s="1106"/>
      <c r="P28" s="1106"/>
      <c r="Q28" s="1106"/>
      <c r="R28" s="1106"/>
      <c r="S28" s="1106"/>
      <c r="T28" s="1106"/>
      <c r="U28" s="1106"/>
      <c r="V28" s="1106"/>
      <c r="W28" s="1106"/>
      <c r="X28" s="1106"/>
      <c r="Y28" s="1106"/>
      <c r="Z28" s="1106"/>
      <c r="AA28" s="1106"/>
      <c r="AB28" s="1106"/>
      <c r="AC28" s="1106"/>
      <c r="AD28" s="1106"/>
      <c r="AE28" s="1106"/>
      <c r="AF28" s="1106"/>
      <c r="AG28" s="1107"/>
    </row>
    <row r="29" spans="1:33" s="145" customFormat="1" ht="16.5" customHeight="1" x14ac:dyDescent="0.15">
      <c r="A29" s="1101"/>
      <c r="B29" s="1106"/>
      <c r="C29" s="1106"/>
      <c r="D29" s="1106"/>
      <c r="E29" s="1106"/>
      <c r="F29" s="1106"/>
      <c r="G29" s="1106"/>
      <c r="H29" s="1106"/>
      <c r="I29" s="1106"/>
      <c r="J29" s="1106"/>
      <c r="K29" s="1106"/>
      <c r="L29" s="1106"/>
      <c r="M29" s="1106"/>
      <c r="N29" s="1106"/>
      <c r="O29" s="1106"/>
      <c r="P29" s="1106"/>
      <c r="Q29" s="1106"/>
      <c r="R29" s="1106"/>
      <c r="S29" s="1106"/>
      <c r="T29" s="1106"/>
      <c r="U29" s="1106"/>
      <c r="V29" s="1106"/>
      <c r="W29" s="1106"/>
      <c r="X29" s="1106"/>
      <c r="Y29" s="1106"/>
      <c r="Z29" s="1106"/>
      <c r="AA29" s="1106"/>
      <c r="AB29" s="1106"/>
      <c r="AC29" s="1106"/>
      <c r="AD29" s="1106"/>
      <c r="AE29" s="1106"/>
      <c r="AF29" s="1106"/>
      <c r="AG29" s="1107"/>
    </row>
    <row r="30" spans="1:33" s="145" customFormat="1" ht="6" customHeight="1" x14ac:dyDescent="0.15">
      <c r="A30" s="149"/>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1"/>
    </row>
    <row r="31" spans="1:33" s="145" customFormat="1" ht="16.5" customHeight="1" x14ac:dyDescent="0.15">
      <c r="A31" s="1101" t="s">
        <v>636</v>
      </c>
      <c r="B31" s="1108" t="s">
        <v>824</v>
      </c>
      <c r="C31" s="1108"/>
      <c r="D31" s="1108"/>
      <c r="E31" s="1108"/>
      <c r="F31" s="1108"/>
      <c r="G31" s="1108"/>
      <c r="H31" s="1108"/>
      <c r="I31" s="1108"/>
      <c r="J31" s="1108"/>
      <c r="K31" s="1108"/>
      <c r="L31" s="1108"/>
      <c r="M31" s="1108"/>
      <c r="N31" s="1108"/>
      <c r="O31" s="1108"/>
      <c r="P31" s="1108"/>
      <c r="Q31" s="1108"/>
      <c r="R31" s="1108"/>
      <c r="S31" s="1108"/>
      <c r="T31" s="1108"/>
      <c r="U31" s="1108"/>
      <c r="V31" s="1108"/>
      <c r="W31" s="1108"/>
      <c r="X31" s="1108"/>
      <c r="Y31" s="1108"/>
      <c r="Z31" s="1108"/>
      <c r="AA31" s="1108"/>
      <c r="AB31" s="1108"/>
      <c r="AC31" s="1108"/>
      <c r="AD31" s="1108"/>
      <c r="AE31" s="1108"/>
      <c r="AF31" s="1108"/>
      <c r="AG31" s="1109"/>
    </row>
    <row r="32" spans="1:33" s="145" customFormat="1" ht="16.5" x14ac:dyDescent="0.15">
      <c r="A32" s="1101"/>
      <c r="B32" s="1108"/>
      <c r="C32" s="1108"/>
      <c r="D32" s="1108"/>
      <c r="E32" s="1108"/>
      <c r="F32" s="1108"/>
      <c r="G32" s="1108"/>
      <c r="H32" s="1108"/>
      <c r="I32" s="1108"/>
      <c r="J32" s="1108"/>
      <c r="K32" s="1108"/>
      <c r="L32" s="1108"/>
      <c r="M32" s="1108"/>
      <c r="N32" s="1108"/>
      <c r="O32" s="1108"/>
      <c r="P32" s="1108"/>
      <c r="Q32" s="1108"/>
      <c r="R32" s="1108"/>
      <c r="S32" s="1108"/>
      <c r="T32" s="1108"/>
      <c r="U32" s="1108"/>
      <c r="V32" s="1108"/>
      <c r="W32" s="1108"/>
      <c r="X32" s="1108"/>
      <c r="Y32" s="1108"/>
      <c r="Z32" s="1108"/>
      <c r="AA32" s="1108"/>
      <c r="AB32" s="1108"/>
      <c r="AC32" s="1108"/>
      <c r="AD32" s="1108"/>
      <c r="AE32" s="1108"/>
      <c r="AF32" s="1108"/>
      <c r="AG32" s="1109"/>
    </row>
    <row r="33" spans="1:33" s="145" customFormat="1" ht="16.5" x14ac:dyDescent="0.15">
      <c r="A33" s="1102"/>
      <c r="B33" s="1110"/>
      <c r="C33" s="1110"/>
      <c r="D33" s="1110"/>
      <c r="E33" s="1110"/>
      <c r="F33" s="1110"/>
      <c r="G33" s="1110"/>
      <c r="H33" s="1110"/>
      <c r="I33" s="1110"/>
      <c r="J33" s="1110"/>
      <c r="K33" s="1110"/>
      <c r="L33" s="1110"/>
      <c r="M33" s="1110"/>
      <c r="N33" s="1110"/>
      <c r="O33" s="1110"/>
      <c r="P33" s="1110"/>
      <c r="Q33" s="1110"/>
      <c r="R33" s="1110"/>
      <c r="S33" s="1110"/>
      <c r="T33" s="1110"/>
      <c r="U33" s="1110"/>
      <c r="V33" s="1110"/>
      <c r="W33" s="1110"/>
      <c r="X33" s="1110"/>
      <c r="Y33" s="1110"/>
      <c r="Z33" s="1110"/>
      <c r="AA33" s="1110"/>
      <c r="AB33" s="1110"/>
      <c r="AC33" s="1110"/>
      <c r="AD33" s="1110"/>
      <c r="AE33" s="1110"/>
      <c r="AF33" s="1110"/>
      <c r="AG33" s="1111"/>
    </row>
    <row r="34" spans="1:33" s="152" customFormat="1" ht="16.5" x14ac:dyDescent="0.15">
      <c r="D34" s="152" t="s">
        <v>640</v>
      </c>
    </row>
    <row r="35" spans="1:33" s="152" customFormat="1" ht="16.5" x14ac:dyDescent="0.15">
      <c r="M35" s="152" t="s">
        <v>641</v>
      </c>
      <c r="Y35" s="152" t="s">
        <v>638</v>
      </c>
      <c r="AA35" s="152" t="s">
        <v>642</v>
      </c>
    </row>
  </sheetData>
  <mergeCells count="37">
    <mergeCell ref="A31:A33"/>
    <mergeCell ref="B31:AG33"/>
    <mergeCell ref="B23:AG23"/>
    <mergeCell ref="A25:A26"/>
    <mergeCell ref="B25:AG26"/>
    <mergeCell ref="A28:A29"/>
    <mergeCell ref="B28:AG29"/>
    <mergeCell ref="B20:P21"/>
    <mergeCell ref="B16:D16"/>
    <mergeCell ref="O16:AG16"/>
    <mergeCell ref="B17:AG18"/>
    <mergeCell ref="F16:N16"/>
    <mergeCell ref="B19:P19"/>
    <mergeCell ref="Q19:Q21"/>
    <mergeCell ref="R19:AG19"/>
    <mergeCell ref="R20:AG21"/>
    <mergeCell ref="B13:S13"/>
    <mergeCell ref="T13:T15"/>
    <mergeCell ref="U13:AG13"/>
    <mergeCell ref="B14:G15"/>
    <mergeCell ref="H14:H15"/>
    <mergeCell ref="I14:J15"/>
    <mergeCell ref="K14:K15"/>
    <mergeCell ref="L14:S15"/>
    <mergeCell ref="U14:AG15"/>
    <mergeCell ref="B8:AF8"/>
    <mergeCell ref="B10:S10"/>
    <mergeCell ref="T10:T12"/>
    <mergeCell ref="U10:AG10"/>
    <mergeCell ref="B11:S12"/>
    <mergeCell ref="U11:AG12"/>
    <mergeCell ref="B7:AF7"/>
    <mergeCell ref="B1:L1"/>
    <mergeCell ref="Y1:Z1"/>
    <mergeCell ref="AA1:AG1"/>
    <mergeCell ref="B2:L2"/>
    <mergeCell ref="A5:AG5"/>
  </mergeCells>
  <phoneticPr fontId="54"/>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1C80-BAEB-4CCD-98BE-E21E3AE3F54C}">
  <dimension ref="A1"/>
  <sheetViews>
    <sheetView showGridLines="0" tabSelected="1" workbookViewId="0">
      <selection activeCell="C12" sqref="C12"/>
    </sheetView>
  </sheetViews>
  <sheetFormatPr defaultColWidth="9.5" defaultRowHeight="13.5" x14ac:dyDescent="0.15"/>
  <cols>
    <col min="1" max="16384" width="9.5" style="184"/>
  </cols>
  <sheetData/>
  <sheetProtection algorithmName="SHA-512" hashValue="um8UoHDdwDZ8Gaf0WzLJu61CTV8KtmkLmq6fH1aQWUggcSvP5TcRUuR4mgHS8lqt/N94YnNjjftdwiVZxo6Mwg==" saltValue="WGarmGNKJT65+WauEhg8sA==" spinCount="100000" sheet="1" objects="1" scenarios="1"/>
  <phoneticPr fontId="54"/>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tabColor theme="1"/>
  </sheetPr>
  <dimension ref="A1:S21"/>
  <sheetViews>
    <sheetView zoomScale="85" zoomScaleNormal="85" workbookViewId="0">
      <selection activeCell="G2" sqref="G2:G16"/>
    </sheetView>
  </sheetViews>
  <sheetFormatPr defaultColWidth="8.75" defaultRowHeight="18.75" x14ac:dyDescent="0.15"/>
  <cols>
    <col min="1" max="1" width="38.25" style="116" bestFit="1" customWidth="1"/>
    <col min="2" max="2" width="9.5" style="116" customWidth="1"/>
    <col min="3" max="3" width="20.625" style="116" customWidth="1"/>
    <col min="4" max="4" width="8.75" style="116" customWidth="1"/>
    <col min="5" max="5" width="17.5" style="116" bestFit="1" customWidth="1"/>
    <col min="6" max="6" width="16" style="116" bestFit="1" customWidth="1"/>
    <col min="7" max="7" width="20.625" style="116" customWidth="1"/>
    <col min="8" max="8" width="8.75" style="116" customWidth="1"/>
    <col min="9" max="9" width="13.875" style="116" bestFit="1" customWidth="1"/>
    <col min="10" max="10" width="9.625" style="116" bestFit="1" customWidth="1"/>
    <col min="11" max="11" width="20.625" style="116" customWidth="1"/>
    <col min="12" max="12" width="8.75" style="116" customWidth="1"/>
    <col min="13" max="13" width="26.5" style="116" bestFit="1" customWidth="1"/>
    <col min="14" max="14" width="8.875" style="116" bestFit="1" customWidth="1"/>
    <col min="15" max="15" width="20.625" style="116" customWidth="1"/>
    <col min="16" max="16" width="8.75" style="116" customWidth="1"/>
    <col min="17" max="17" width="28.625" style="116" bestFit="1" customWidth="1"/>
    <col min="18" max="18" width="15.75" style="116" bestFit="1" customWidth="1"/>
    <col min="19" max="19" width="20.625" style="116" customWidth="1"/>
    <col min="20" max="20" width="8.75" style="116" customWidth="1"/>
    <col min="21" max="16384" width="8.75" style="116"/>
  </cols>
  <sheetData>
    <row r="1" spans="1:19" x14ac:dyDescent="0.15">
      <c r="A1" s="124" t="s">
        <v>643</v>
      </c>
      <c r="B1" s="125"/>
      <c r="C1" s="119"/>
      <c r="E1" s="124" t="s">
        <v>644</v>
      </c>
      <c r="F1" s="125"/>
      <c r="G1" s="119"/>
      <c r="I1" s="124" t="s">
        <v>645</v>
      </c>
      <c r="J1" s="125"/>
      <c r="K1" s="119"/>
      <c r="M1" s="124" t="s">
        <v>646</v>
      </c>
      <c r="N1" s="125"/>
      <c r="O1" s="119"/>
      <c r="Q1" s="124" t="s">
        <v>647</v>
      </c>
      <c r="R1" s="125"/>
      <c r="S1" s="119"/>
    </row>
    <row r="2" spans="1:19" customFormat="1" x14ac:dyDescent="0.15">
      <c r="A2" s="124" t="s">
        <v>648</v>
      </c>
      <c r="B2" s="119"/>
      <c r="C2" s="132"/>
      <c r="E2" s="126" t="s">
        <v>649</v>
      </c>
      <c r="F2" s="119"/>
      <c r="G2" s="132"/>
      <c r="I2" s="127" t="s">
        <v>650</v>
      </c>
      <c r="J2" s="128" t="s">
        <v>651</v>
      </c>
      <c r="K2" s="132"/>
      <c r="M2" s="127" t="s">
        <v>652</v>
      </c>
      <c r="N2" s="128">
        <v>1</v>
      </c>
      <c r="O2" s="132"/>
      <c r="Q2" s="128" t="s">
        <v>653</v>
      </c>
      <c r="R2" s="128" t="s">
        <v>654</v>
      </c>
      <c r="S2" s="132"/>
    </row>
    <row r="3" spans="1:19" x14ac:dyDescent="0.15">
      <c r="A3" s="124" t="s">
        <v>655</v>
      </c>
      <c r="B3" s="119"/>
      <c r="C3" s="132"/>
      <c r="E3" s="129"/>
      <c r="F3" s="128" t="s">
        <v>656</v>
      </c>
      <c r="G3" s="132"/>
      <c r="I3" s="130"/>
      <c r="J3" s="128" t="s">
        <v>657</v>
      </c>
      <c r="K3" s="132"/>
      <c r="M3" s="129"/>
      <c r="N3" s="128">
        <v>2</v>
      </c>
      <c r="O3" s="132"/>
      <c r="Q3" s="127" t="s">
        <v>658</v>
      </c>
      <c r="R3" s="128" t="s">
        <v>654</v>
      </c>
      <c r="S3" s="132"/>
    </row>
    <row r="4" spans="1:19" x14ac:dyDescent="0.15">
      <c r="A4" s="124" t="s">
        <v>659</v>
      </c>
      <c r="B4" s="119"/>
      <c r="C4" s="132"/>
      <c r="E4" s="127" t="s">
        <v>660</v>
      </c>
      <c r="F4" s="128" t="s">
        <v>661</v>
      </c>
      <c r="G4" s="132"/>
      <c r="I4" s="129"/>
      <c r="J4" s="128" t="s">
        <v>650</v>
      </c>
      <c r="K4" s="132"/>
      <c r="Q4" s="129"/>
      <c r="R4" s="128" t="s">
        <v>662</v>
      </c>
      <c r="S4" s="132"/>
    </row>
    <row r="5" spans="1:19" x14ac:dyDescent="0.15">
      <c r="A5" s="124" t="s">
        <v>663</v>
      </c>
      <c r="B5" s="119"/>
      <c r="C5" s="132"/>
      <c r="E5" s="130"/>
      <c r="F5" s="128" t="s">
        <v>664</v>
      </c>
      <c r="G5" s="132"/>
      <c r="I5" s="124" t="s">
        <v>665</v>
      </c>
      <c r="J5" s="119"/>
      <c r="K5" s="121"/>
      <c r="Q5" s="127" t="s">
        <v>666</v>
      </c>
      <c r="R5" s="128" t="s">
        <v>667</v>
      </c>
      <c r="S5" s="132"/>
    </row>
    <row r="6" spans="1:19" x14ac:dyDescent="0.15">
      <c r="A6" s="124" t="s">
        <v>668</v>
      </c>
      <c r="B6" s="119"/>
      <c r="C6" s="132"/>
      <c r="E6" s="130"/>
      <c r="F6" s="128" t="s">
        <v>669</v>
      </c>
      <c r="G6" s="132"/>
      <c r="I6" s="127" t="s">
        <v>670</v>
      </c>
      <c r="J6" s="128" t="s">
        <v>671</v>
      </c>
      <c r="K6" s="121"/>
      <c r="Q6" s="129"/>
      <c r="R6" s="128" t="s">
        <v>654</v>
      </c>
      <c r="S6" s="132"/>
    </row>
    <row r="7" spans="1:19" x14ac:dyDescent="0.15">
      <c r="A7" s="124" t="s">
        <v>672</v>
      </c>
      <c r="B7" s="119"/>
      <c r="C7" s="132"/>
      <c r="E7" s="130"/>
      <c r="F7" s="128" t="s">
        <v>673</v>
      </c>
      <c r="G7" s="132"/>
      <c r="I7" s="129"/>
      <c r="J7" s="128" t="s">
        <v>674</v>
      </c>
      <c r="K7" s="121"/>
      <c r="Q7" s="127" t="s">
        <v>675</v>
      </c>
      <c r="R7" s="128" t="s">
        <v>654</v>
      </c>
      <c r="S7" s="132"/>
    </row>
    <row r="8" spans="1:19" x14ac:dyDescent="0.15">
      <c r="A8" s="124" t="s">
        <v>676</v>
      </c>
      <c r="B8" s="119"/>
      <c r="C8" s="132"/>
      <c r="E8" s="130"/>
      <c r="F8" s="128" t="s">
        <v>677</v>
      </c>
      <c r="G8" s="132"/>
      <c r="I8" s="124" t="s">
        <v>678</v>
      </c>
      <c r="J8" s="119"/>
      <c r="K8" s="132"/>
      <c r="Q8" s="130"/>
      <c r="R8" s="128" t="s">
        <v>679</v>
      </c>
      <c r="S8" s="132"/>
    </row>
    <row r="9" spans="1:19" x14ac:dyDescent="0.15">
      <c r="A9" s="124" t="s">
        <v>680</v>
      </c>
      <c r="B9" s="119"/>
      <c r="C9" s="120"/>
      <c r="E9" s="129"/>
      <c r="F9" s="128" t="s">
        <v>681</v>
      </c>
      <c r="G9" s="132"/>
      <c r="I9" s="124" t="s">
        <v>682</v>
      </c>
      <c r="J9" s="119"/>
      <c r="K9" s="121"/>
      <c r="Q9" s="129"/>
      <c r="R9" s="128" t="s">
        <v>683</v>
      </c>
      <c r="S9" s="132"/>
    </row>
    <row r="10" spans="1:19" x14ac:dyDescent="0.15">
      <c r="A10" s="124" t="s">
        <v>684</v>
      </c>
      <c r="B10" s="119"/>
      <c r="C10" s="121"/>
      <c r="E10" s="124" t="s">
        <v>654</v>
      </c>
      <c r="F10" s="119"/>
      <c r="G10" s="132"/>
    </row>
    <row r="11" spans="1:19" x14ac:dyDescent="0.15">
      <c r="A11" s="124" t="s">
        <v>685</v>
      </c>
      <c r="B11" s="119"/>
      <c r="C11" s="132"/>
      <c r="E11" s="124" t="s">
        <v>686</v>
      </c>
      <c r="F11" s="119"/>
      <c r="G11" s="132"/>
    </row>
    <row r="12" spans="1:19" x14ac:dyDescent="0.15">
      <c r="E12" s="124" t="s">
        <v>667</v>
      </c>
      <c r="F12" s="119"/>
      <c r="G12" s="132"/>
    </row>
    <row r="13" spans="1:19" x14ac:dyDescent="0.15">
      <c r="E13" s="124" t="s">
        <v>687</v>
      </c>
      <c r="F13" s="119"/>
      <c r="G13" s="132"/>
    </row>
    <row r="14" spans="1:19" x14ac:dyDescent="0.15">
      <c r="E14" s="127" t="s">
        <v>688</v>
      </c>
      <c r="F14" s="128" t="s">
        <v>689</v>
      </c>
      <c r="G14" s="121"/>
    </row>
    <row r="15" spans="1:19" x14ac:dyDescent="0.15">
      <c r="E15" s="129"/>
      <c r="F15" s="128" t="s">
        <v>690</v>
      </c>
      <c r="G15" s="132"/>
    </row>
    <row r="16" spans="1:19" x14ac:dyDescent="0.15">
      <c r="E16" s="128" t="s">
        <v>691</v>
      </c>
      <c r="F16" s="128" t="s">
        <v>692</v>
      </c>
      <c r="G16" s="121"/>
    </row>
    <row r="17" spans="5:7" x14ac:dyDescent="0.15">
      <c r="E17" s="124" t="s">
        <v>693</v>
      </c>
      <c r="F17" s="119"/>
      <c r="G17" s="132"/>
    </row>
    <row r="18" spans="5:7" x14ac:dyDescent="0.15">
      <c r="E18" s="124" t="s">
        <v>694</v>
      </c>
      <c r="F18" s="119"/>
      <c r="G18" s="132"/>
    </row>
    <row r="19" spans="5:7" x14ac:dyDescent="0.15">
      <c r="E19" s="127" t="s">
        <v>695</v>
      </c>
      <c r="F19" s="128" t="s">
        <v>696</v>
      </c>
      <c r="G19" s="132"/>
    </row>
    <row r="20" spans="5:7" x14ac:dyDescent="0.15">
      <c r="E20" s="130"/>
      <c r="F20" s="128" t="s">
        <v>697</v>
      </c>
      <c r="G20" s="132"/>
    </row>
    <row r="21" spans="5:7" x14ac:dyDescent="0.15">
      <c r="E21" s="129"/>
      <c r="F21" s="128" t="s">
        <v>698</v>
      </c>
      <c r="G21" s="132"/>
    </row>
  </sheetData>
  <phoneticPr fontId="5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tabColor theme="1"/>
  </sheetPr>
  <dimension ref="A1:S100"/>
  <sheetViews>
    <sheetView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1.375" style="116" bestFit="1" customWidth="1"/>
    <col min="2" max="2" width="9.25" style="116" bestFit="1" customWidth="1"/>
    <col min="3" max="6" width="20" style="116" bestFit="1" customWidth="1"/>
    <col min="7" max="7" width="5.25" style="116" bestFit="1" customWidth="1"/>
    <col min="8" max="8" width="13" style="116" bestFit="1" customWidth="1"/>
    <col min="9" max="9" width="7.25" style="116" bestFit="1" customWidth="1"/>
    <col min="10" max="10" width="9.25" style="116" bestFit="1" customWidth="1"/>
    <col min="11" max="11" width="11.375" style="116" bestFit="1" customWidth="1"/>
    <col min="12" max="12" width="9.25" style="116" bestFit="1" customWidth="1"/>
    <col min="13" max="14" width="9.25" style="116" customWidth="1"/>
    <col min="15" max="15" width="13.5" style="116" customWidth="1"/>
    <col min="16" max="16" width="5.25" style="116" customWidth="1"/>
    <col min="17" max="17" width="17.875" style="116" customWidth="1"/>
    <col min="18" max="18" width="15.75" style="116" customWidth="1"/>
    <col min="19" max="19" width="15.5" style="116" bestFit="1" customWidth="1"/>
    <col min="20" max="20" width="8.75" style="116" customWidth="1"/>
    <col min="21" max="16384" width="8.75" style="116"/>
  </cols>
  <sheetData>
    <row r="1" spans="1:19" x14ac:dyDescent="0.15">
      <c r="A1" s="127"/>
      <c r="B1" s="124" t="s">
        <v>699</v>
      </c>
      <c r="C1" s="125"/>
      <c r="D1" s="125"/>
      <c r="E1" s="125"/>
      <c r="F1" s="119"/>
      <c r="G1" s="127" t="s">
        <v>700</v>
      </c>
      <c r="H1" s="127" t="s">
        <v>701</v>
      </c>
      <c r="I1" s="126" t="s">
        <v>702</v>
      </c>
      <c r="J1" s="119"/>
      <c r="K1" s="124" t="s">
        <v>703</v>
      </c>
      <c r="L1" s="125"/>
      <c r="M1" s="125"/>
      <c r="N1" s="125"/>
      <c r="O1" s="125"/>
      <c r="P1" s="125"/>
      <c r="Q1" s="125"/>
      <c r="R1" s="119"/>
      <c r="S1" s="127" t="s">
        <v>654</v>
      </c>
    </row>
    <row r="2" spans="1:19" x14ac:dyDescent="0.15">
      <c r="A2" s="129"/>
      <c r="B2" s="128" t="s">
        <v>704</v>
      </c>
      <c r="C2" s="131" t="s">
        <v>705</v>
      </c>
      <c r="D2" s="131" t="s">
        <v>706</v>
      </c>
      <c r="E2" s="131" t="s">
        <v>707</v>
      </c>
      <c r="F2" s="131" t="s">
        <v>708</v>
      </c>
      <c r="G2" s="129"/>
      <c r="H2" s="129"/>
      <c r="I2" s="129"/>
      <c r="J2" s="128" t="s">
        <v>709</v>
      </c>
      <c r="K2" s="128" t="s">
        <v>710</v>
      </c>
      <c r="L2" s="128" t="s">
        <v>661</v>
      </c>
      <c r="M2" s="128" t="s">
        <v>664</v>
      </c>
      <c r="N2" s="128" t="s">
        <v>669</v>
      </c>
      <c r="O2" s="128" t="s">
        <v>673</v>
      </c>
      <c r="P2" s="128" t="s">
        <v>677</v>
      </c>
      <c r="Q2" s="128" t="s">
        <v>681</v>
      </c>
      <c r="R2" s="128" t="s">
        <v>711</v>
      </c>
      <c r="S2" s="129"/>
    </row>
    <row r="3" spans="1:19" customFormat="1" x14ac:dyDescent="0.15">
      <c r="A3" s="128" t="s">
        <v>712</v>
      </c>
      <c r="B3" s="132"/>
      <c r="C3" s="132"/>
      <c r="D3" s="132"/>
      <c r="E3" s="132"/>
      <c r="F3" s="132"/>
      <c r="G3" s="132"/>
      <c r="H3" s="123"/>
      <c r="I3" s="132"/>
      <c r="J3" s="132"/>
      <c r="K3" s="132"/>
      <c r="L3" s="132"/>
      <c r="M3" s="132"/>
      <c r="N3" s="132"/>
      <c r="O3" s="132"/>
      <c r="P3" s="132"/>
      <c r="Q3" s="132"/>
      <c r="R3" s="132"/>
      <c r="S3" s="132"/>
    </row>
    <row r="4" spans="1:19" x14ac:dyDescent="0.15">
      <c r="A4" s="128" t="s">
        <v>713</v>
      </c>
      <c r="B4" s="132"/>
      <c r="C4" s="132"/>
      <c r="D4" s="132"/>
      <c r="E4" s="132"/>
      <c r="F4" s="132"/>
      <c r="G4" s="132"/>
      <c r="H4" s="123"/>
      <c r="I4" s="132"/>
      <c r="J4" s="132"/>
      <c r="K4" s="132"/>
      <c r="L4" s="132"/>
      <c r="M4" s="132"/>
      <c r="N4" s="132"/>
      <c r="O4" s="132"/>
      <c r="P4" s="132"/>
      <c r="Q4" s="132"/>
      <c r="R4" s="132"/>
      <c r="S4" s="132"/>
    </row>
    <row r="5" spans="1:19" x14ac:dyDescent="0.15">
      <c r="A5" s="128" t="s">
        <v>714</v>
      </c>
      <c r="B5" s="132"/>
      <c r="C5" s="132"/>
      <c r="D5" s="132"/>
      <c r="E5" s="132"/>
      <c r="F5" s="132"/>
      <c r="G5" s="132"/>
      <c r="H5" s="123"/>
      <c r="I5" s="132"/>
      <c r="J5" s="132"/>
      <c r="K5" s="132"/>
      <c r="L5" s="132"/>
      <c r="M5" s="132"/>
      <c r="N5" s="132"/>
      <c r="O5" s="132"/>
      <c r="P5" s="132"/>
      <c r="Q5" s="132"/>
      <c r="R5" s="132"/>
      <c r="S5" s="132"/>
    </row>
    <row r="6" spans="1:19" x14ac:dyDescent="0.15">
      <c r="A6" s="128"/>
      <c r="B6" s="132"/>
      <c r="C6" s="132"/>
      <c r="D6" s="132"/>
      <c r="E6" s="132"/>
      <c r="F6" s="132"/>
      <c r="G6" s="132"/>
      <c r="H6" s="122"/>
      <c r="I6" s="132"/>
      <c r="J6" s="132"/>
      <c r="K6" s="132"/>
      <c r="L6" s="132"/>
      <c r="M6" s="132"/>
      <c r="N6" s="132"/>
      <c r="O6" s="132"/>
      <c r="P6" s="132"/>
      <c r="Q6" s="132"/>
      <c r="R6" s="132"/>
      <c r="S6" s="132"/>
    </row>
    <row r="7" spans="1:19" x14ac:dyDescent="0.15">
      <c r="A7" s="128"/>
      <c r="B7" s="132"/>
      <c r="C7" s="132"/>
      <c r="D7" s="132"/>
      <c r="E7" s="132"/>
      <c r="F7" s="132"/>
      <c r="G7" s="132"/>
      <c r="H7" s="122"/>
      <c r="I7" s="132"/>
      <c r="J7" s="132"/>
      <c r="K7" s="132"/>
      <c r="L7" s="132"/>
      <c r="M7" s="132"/>
      <c r="N7" s="132"/>
      <c r="O7" s="132"/>
      <c r="P7" s="132"/>
      <c r="Q7" s="132"/>
      <c r="R7" s="132"/>
      <c r="S7" s="132"/>
    </row>
    <row r="8" spans="1:19" x14ac:dyDescent="0.15">
      <c r="A8" s="128"/>
      <c r="B8" s="132"/>
      <c r="C8" s="132"/>
      <c r="D8" s="132"/>
      <c r="E8" s="132"/>
      <c r="F8" s="132"/>
      <c r="G8" s="132"/>
      <c r="H8" s="122"/>
      <c r="I8" s="132"/>
      <c r="J8" s="132"/>
      <c r="K8" s="132"/>
      <c r="L8" s="132"/>
      <c r="M8" s="132"/>
      <c r="N8" s="132"/>
      <c r="O8" s="132"/>
      <c r="P8" s="132"/>
      <c r="Q8" s="132"/>
      <c r="R8" s="132"/>
      <c r="S8" s="132"/>
    </row>
    <row r="9" spans="1:19" x14ac:dyDescent="0.15">
      <c r="A9" s="128"/>
      <c r="B9" s="132"/>
      <c r="C9" s="132"/>
      <c r="D9" s="132"/>
      <c r="E9" s="132"/>
      <c r="F9" s="132"/>
      <c r="G9" s="132"/>
      <c r="H9" s="122"/>
      <c r="I9" s="132"/>
      <c r="J9" s="132"/>
      <c r="K9" s="132"/>
      <c r="L9" s="132"/>
      <c r="M9" s="132"/>
      <c r="N9" s="132"/>
      <c r="O9" s="132"/>
      <c r="P9" s="132"/>
      <c r="Q9" s="132"/>
      <c r="R9" s="132"/>
      <c r="S9" s="132"/>
    </row>
    <row r="10" spans="1:19" x14ac:dyDescent="0.15">
      <c r="A10" s="128"/>
      <c r="B10" s="132"/>
      <c r="C10" s="132"/>
      <c r="D10" s="132"/>
      <c r="E10" s="132"/>
      <c r="F10" s="132"/>
      <c r="G10" s="132"/>
      <c r="H10" s="122"/>
      <c r="I10" s="132"/>
      <c r="J10" s="132"/>
      <c r="K10" s="132"/>
      <c r="L10" s="132"/>
      <c r="M10" s="132"/>
      <c r="N10" s="132"/>
      <c r="O10" s="132"/>
      <c r="P10" s="132"/>
      <c r="Q10" s="132"/>
      <c r="R10" s="132"/>
      <c r="S10" s="132"/>
    </row>
    <row r="11" spans="1:19" x14ac:dyDescent="0.15">
      <c r="A11" s="128"/>
      <c r="B11" s="132"/>
      <c r="C11" s="132"/>
      <c r="D11" s="132"/>
      <c r="E11" s="132"/>
      <c r="F11" s="132"/>
      <c r="G11" s="132"/>
      <c r="H11" s="122"/>
      <c r="I11" s="132"/>
      <c r="J11" s="132"/>
      <c r="K11" s="132"/>
      <c r="L11" s="132"/>
      <c r="M11" s="132"/>
      <c r="N11" s="132"/>
      <c r="O11" s="132"/>
      <c r="P11" s="132"/>
      <c r="Q11" s="132"/>
      <c r="R11" s="132"/>
      <c r="S11" s="132"/>
    </row>
    <row r="12" spans="1:19" x14ac:dyDescent="0.15">
      <c r="A12" s="128"/>
      <c r="B12" s="132"/>
      <c r="C12" s="132"/>
      <c r="D12" s="132"/>
      <c r="E12" s="132"/>
      <c r="F12" s="132"/>
      <c r="G12" s="132"/>
      <c r="H12" s="122"/>
      <c r="I12" s="132"/>
      <c r="J12" s="132"/>
      <c r="K12" s="132"/>
      <c r="L12" s="132"/>
      <c r="M12" s="132"/>
      <c r="N12" s="132"/>
      <c r="O12" s="132"/>
      <c r="P12" s="132"/>
      <c r="Q12" s="132"/>
      <c r="R12" s="132"/>
      <c r="S12" s="132"/>
    </row>
    <row r="13" spans="1:19" x14ac:dyDescent="0.15">
      <c r="A13" s="128"/>
      <c r="B13" s="132"/>
      <c r="C13" s="132"/>
      <c r="D13" s="132"/>
      <c r="E13" s="132"/>
      <c r="F13" s="132"/>
      <c r="G13" s="132"/>
      <c r="H13" s="122"/>
      <c r="I13" s="132"/>
      <c r="J13" s="132"/>
      <c r="K13" s="132"/>
      <c r="L13" s="132"/>
      <c r="M13" s="132"/>
      <c r="N13" s="132"/>
      <c r="O13" s="132"/>
      <c r="P13" s="132"/>
      <c r="Q13" s="132"/>
      <c r="R13" s="132"/>
      <c r="S13" s="132"/>
    </row>
    <row r="14" spans="1:19" x14ac:dyDescent="0.15">
      <c r="A14" s="128"/>
      <c r="B14" s="132"/>
      <c r="C14" s="132"/>
      <c r="D14" s="132"/>
      <c r="E14" s="132"/>
      <c r="F14" s="132"/>
      <c r="G14" s="132"/>
      <c r="H14" s="122"/>
      <c r="I14" s="132"/>
      <c r="J14" s="132"/>
      <c r="K14" s="132"/>
      <c r="L14" s="132"/>
      <c r="M14" s="132"/>
      <c r="N14" s="132"/>
      <c r="O14" s="132"/>
      <c r="P14" s="132"/>
      <c r="Q14" s="132"/>
      <c r="R14" s="132"/>
      <c r="S14" s="132"/>
    </row>
    <row r="15" spans="1:19" x14ac:dyDescent="0.15">
      <c r="A15" s="128"/>
      <c r="B15" s="132"/>
      <c r="C15" s="132"/>
      <c r="D15" s="132"/>
      <c r="E15" s="132"/>
      <c r="F15" s="132"/>
      <c r="G15" s="132"/>
      <c r="H15" s="122"/>
      <c r="I15" s="132"/>
      <c r="J15" s="132"/>
      <c r="K15" s="132"/>
      <c r="L15" s="132"/>
      <c r="M15" s="132"/>
      <c r="N15" s="132"/>
      <c r="O15" s="132"/>
      <c r="P15" s="132"/>
      <c r="Q15" s="132"/>
      <c r="R15" s="132"/>
      <c r="S15" s="132"/>
    </row>
    <row r="16" spans="1:19" x14ac:dyDescent="0.15">
      <c r="A16" s="128"/>
      <c r="B16" s="132"/>
      <c r="C16" s="132"/>
      <c r="D16" s="132"/>
      <c r="E16" s="132"/>
      <c r="F16" s="132"/>
      <c r="G16" s="132"/>
      <c r="H16" s="122"/>
      <c r="I16" s="132"/>
      <c r="J16" s="132"/>
      <c r="K16" s="132"/>
      <c r="L16" s="132"/>
      <c r="M16" s="132"/>
      <c r="N16" s="132"/>
      <c r="O16" s="132"/>
      <c r="P16" s="132"/>
      <c r="Q16" s="132"/>
      <c r="R16" s="132"/>
      <c r="S16" s="132"/>
    </row>
    <row r="17" spans="1:19" x14ac:dyDescent="0.15">
      <c r="A17" s="128"/>
      <c r="B17" s="132"/>
      <c r="C17" s="132"/>
      <c r="D17" s="132"/>
      <c r="E17" s="132"/>
      <c r="F17" s="132"/>
      <c r="G17" s="132"/>
      <c r="H17" s="122"/>
      <c r="I17" s="132"/>
      <c r="J17" s="132"/>
      <c r="K17" s="132"/>
      <c r="L17" s="132"/>
      <c r="M17" s="132"/>
      <c r="N17" s="132"/>
      <c r="O17" s="132"/>
      <c r="P17" s="132"/>
      <c r="Q17" s="132"/>
      <c r="R17" s="132"/>
      <c r="S17" s="132"/>
    </row>
    <row r="18" spans="1:19" x14ac:dyDescent="0.15">
      <c r="A18" s="128"/>
      <c r="B18" s="132"/>
      <c r="C18" s="132"/>
      <c r="D18" s="132"/>
      <c r="E18" s="132"/>
      <c r="F18" s="132"/>
      <c r="G18" s="132"/>
      <c r="H18" s="122"/>
      <c r="I18" s="132"/>
      <c r="J18" s="132"/>
      <c r="K18" s="132"/>
      <c r="L18" s="132"/>
      <c r="M18" s="132"/>
      <c r="N18" s="132"/>
      <c r="O18" s="132"/>
      <c r="P18" s="132"/>
      <c r="Q18" s="132"/>
      <c r="R18" s="132"/>
      <c r="S18" s="132"/>
    </row>
    <row r="19" spans="1:19" x14ac:dyDescent="0.15">
      <c r="A19" s="128"/>
      <c r="B19" s="132"/>
      <c r="C19" s="132"/>
      <c r="D19" s="132"/>
      <c r="E19" s="132"/>
      <c r="F19" s="132"/>
      <c r="G19" s="132"/>
      <c r="H19" s="122"/>
      <c r="I19" s="132"/>
      <c r="J19" s="132"/>
      <c r="K19" s="132"/>
      <c r="L19" s="132"/>
      <c r="M19" s="132"/>
      <c r="N19" s="132"/>
      <c r="O19" s="132"/>
      <c r="P19" s="132"/>
      <c r="Q19" s="132"/>
      <c r="R19" s="132"/>
      <c r="S19" s="132"/>
    </row>
    <row r="20" spans="1:19" x14ac:dyDescent="0.15">
      <c r="A20" s="128"/>
      <c r="B20" s="132"/>
      <c r="C20" s="132"/>
      <c r="D20" s="132"/>
      <c r="E20" s="132"/>
      <c r="F20" s="132"/>
      <c r="G20" s="132"/>
      <c r="H20" s="122"/>
      <c r="I20" s="132"/>
      <c r="J20" s="132"/>
      <c r="K20" s="132"/>
      <c r="L20" s="132"/>
      <c r="M20" s="132"/>
      <c r="N20" s="132"/>
      <c r="O20" s="132"/>
      <c r="P20" s="132"/>
      <c r="Q20" s="132"/>
      <c r="R20" s="132"/>
      <c r="S20" s="132"/>
    </row>
    <row r="21" spans="1:19" x14ac:dyDescent="0.15">
      <c r="A21" s="128"/>
      <c r="B21" s="132"/>
      <c r="C21" s="132"/>
      <c r="D21" s="132"/>
      <c r="E21" s="132"/>
      <c r="F21" s="132"/>
      <c r="G21" s="132"/>
      <c r="H21" s="122"/>
      <c r="I21" s="132"/>
      <c r="J21" s="132"/>
      <c r="K21" s="132"/>
      <c r="L21" s="132"/>
      <c r="M21" s="132"/>
      <c r="N21" s="132"/>
      <c r="O21" s="132"/>
      <c r="P21" s="132"/>
      <c r="Q21" s="132"/>
      <c r="R21" s="132"/>
      <c r="S21" s="132"/>
    </row>
    <row r="22" spans="1:19" x14ac:dyDescent="0.15">
      <c r="A22" s="128"/>
      <c r="B22" s="132"/>
      <c r="C22" s="132"/>
      <c r="D22" s="132"/>
      <c r="E22" s="132"/>
      <c r="F22" s="132"/>
      <c r="G22" s="132"/>
      <c r="H22" s="122"/>
      <c r="I22" s="132"/>
      <c r="J22" s="132"/>
      <c r="K22" s="132"/>
      <c r="L22" s="132"/>
      <c r="M22" s="132"/>
      <c r="N22" s="132"/>
      <c r="O22" s="132"/>
      <c r="P22" s="132"/>
      <c r="Q22" s="132"/>
      <c r="R22" s="132"/>
      <c r="S22" s="132"/>
    </row>
    <row r="23" spans="1:19" x14ac:dyDescent="0.15">
      <c r="A23" s="128"/>
      <c r="B23" s="132"/>
      <c r="C23" s="132"/>
      <c r="D23" s="132"/>
      <c r="E23" s="132"/>
      <c r="F23" s="132"/>
      <c r="G23" s="132"/>
      <c r="H23" s="122"/>
      <c r="I23" s="132"/>
      <c r="J23" s="132"/>
      <c r="K23" s="132"/>
      <c r="L23" s="132"/>
      <c r="M23" s="132"/>
      <c r="N23" s="132"/>
      <c r="O23" s="132"/>
      <c r="P23" s="132"/>
      <c r="Q23" s="132"/>
      <c r="R23" s="132"/>
      <c r="S23" s="132"/>
    </row>
    <row r="24" spans="1:19" x14ac:dyDescent="0.15">
      <c r="A24" s="128"/>
      <c r="B24" s="132"/>
      <c r="C24" s="132"/>
      <c r="D24" s="132"/>
      <c r="E24" s="132"/>
      <c r="F24" s="132"/>
      <c r="G24" s="132"/>
      <c r="H24" s="122"/>
      <c r="I24" s="132"/>
      <c r="J24" s="132"/>
      <c r="K24" s="132"/>
      <c r="L24" s="132"/>
      <c r="M24" s="132"/>
      <c r="N24" s="132"/>
      <c r="O24" s="132"/>
      <c r="P24" s="132"/>
      <c r="Q24" s="132"/>
      <c r="R24" s="132"/>
      <c r="S24" s="132"/>
    </row>
    <row r="25" spans="1:19" x14ac:dyDescent="0.15">
      <c r="A25" s="128"/>
      <c r="B25" s="132"/>
      <c r="C25" s="132"/>
      <c r="D25" s="132"/>
      <c r="E25" s="132"/>
      <c r="F25" s="132"/>
      <c r="G25" s="132"/>
      <c r="H25" s="122"/>
      <c r="I25" s="132"/>
      <c r="J25" s="132"/>
      <c r="K25" s="132"/>
      <c r="L25" s="132"/>
      <c r="M25" s="132"/>
      <c r="N25" s="132"/>
      <c r="O25" s="132"/>
      <c r="P25" s="132"/>
      <c r="Q25" s="132"/>
      <c r="R25" s="132"/>
      <c r="S25" s="132"/>
    </row>
    <row r="26" spans="1:19" x14ac:dyDescent="0.15">
      <c r="A26" s="128"/>
      <c r="B26" s="132"/>
      <c r="C26" s="132"/>
      <c r="D26" s="132"/>
      <c r="E26" s="132"/>
      <c r="F26" s="132"/>
      <c r="G26" s="132"/>
      <c r="H26" s="122"/>
      <c r="I26" s="132"/>
      <c r="J26" s="132"/>
      <c r="K26" s="132"/>
      <c r="L26" s="132"/>
      <c r="M26" s="132"/>
      <c r="N26" s="132"/>
      <c r="O26" s="132"/>
      <c r="P26" s="132"/>
      <c r="Q26" s="132"/>
      <c r="R26" s="132"/>
      <c r="S26" s="132"/>
    </row>
    <row r="27" spans="1:19" x14ac:dyDescent="0.15">
      <c r="A27" s="128"/>
      <c r="B27" s="132"/>
      <c r="C27" s="132"/>
      <c r="D27" s="132"/>
      <c r="E27" s="132"/>
      <c r="F27" s="132"/>
      <c r="G27" s="132"/>
      <c r="H27" s="122"/>
      <c r="I27" s="132"/>
      <c r="J27" s="132"/>
      <c r="K27" s="132"/>
      <c r="L27" s="132"/>
      <c r="M27" s="132"/>
      <c r="N27" s="132"/>
      <c r="O27" s="132"/>
      <c r="P27" s="132"/>
      <c r="Q27" s="132"/>
      <c r="R27" s="132"/>
      <c r="S27" s="132"/>
    </row>
    <row r="28" spans="1:19" x14ac:dyDescent="0.15">
      <c r="A28" s="128"/>
      <c r="B28" s="132"/>
      <c r="C28" s="132"/>
      <c r="D28" s="132"/>
      <c r="E28" s="132"/>
      <c r="F28" s="132"/>
      <c r="G28" s="132"/>
      <c r="H28" s="122"/>
      <c r="I28" s="132"/>
      <c r="J28" s="132"/>
      <c r="K28" s="132"/>
      <c r="L28" s="132"/>
      <c r="M28" s="132"/>
      <c r="N28" s="132"/>
      <c r="O28" s="132"/>
      <c r="P28" s="132"/>
      <c r="Q28" s="132"/>
      <c r="R28" s="132"/>
      <c r="S28" s="132"/>
    </row>
    <row r="29" spans="1:19" x14ac:dyDescent="0.15">
      <c r="A29" s="128"/>
      <c r="B29" s="132"/>
      <c r="C29" s="132"/>
      <c r="D29" s="132"/>
      <c r="E29" s="132"/>
      <c r="F29" s="132"/>
      <c r="G29" s="132"/>
      <c r="H29" s="122"/>
      <c r="I29" s="132"/>
      <c r="J29" s="132"/>
      <c r="K29" s="132"/>
      <c r="L29" s="132"/>
      <c r="M29" s="132"/>
      <c r="N29" s="132"/>
      <c r="O29" s="132"/>
      <c r="P29" s="132"/>
      <c r="Q29" s="132"/>
      <c r="R29" s="132"/>
      <c r="S29" s="132"/>
    </row>
    <row r="30" spans="1:19" x14ac:dyDescent="0.15">
      <c r="A30" s="128"/>
      <c r="B30" s="132"/>
      <c r="C30" s="132"/>
      <c r="D30" s="132"/>
      <c r="E30" s="132"/>
      <c r="F30" s="132"/>
      <c r="G30" s="132"/>
      <c r="H30" s="122"/>
      <c r="I30" s="132"/>
      <c r="J30" s="132"/>
      <c r="K30" s="132"/>
      <c r="L30" s="132"/>
      <c r="M30" s="132"/>
      <c r="N30" s="132"/>
      <c r="O30" s="132"/>
      <c r="P30" s="132"/>
      <c r="Q30" s="132"/>
      <c r="R30" s="132"/>
      <c r="S30" s="132"/>
    </row>
    <row r="31" spans="1:19" x14ac:dyDescent="0.15">
      <c r="A31" s="128"/>
      <c r="B31" s="132"/>
      <c r="C31" s="132"/>
      <c r="D31" s="132"/>
      <c r="E31" s="132"/>
      <c r="F31" s="132"/>
      <c r="G31" s="132"/>
      <c r="H31" s="122"/>
      <c r="I31" s="132"/>
      <c r="J31" s="132"/>
      <c r="K31" s="132"/>
      <c r="L31" s="132"/>
      <c r="M31" s="132"/>
      <c r="N31" s="132"/>
      <c r="O31" s="132"/>
      <c r="P31" s="132"/>
      <c r="Q31" s="132"/>
      <c r="R31" s="132"/>
      <c r="S31" s="132"/>
    </row>
    <row r="32" spans="1:19" x14ac:dyDescent="0.15">
      <c r="A32" s="128"/>
      <c r="B32" s="132"/>
      <c r="C32" s="132"/>
      <c r="D32" s="132"/>
      <c r="E32" s="132"/>
      <c r="F32" s="132"/>
      <c r="G32" s="132"/>
      <c r="H32" s="122"/>
      <c r="I32" s="132"/>
      <c r="J32" s="132"/>
      <c r="K32" s="132"/>
      <c r="L32" s="132"/>
      <c r="M32" s="132"/>
      <c r="N32" s="132"/>
      <c r="O32" s="132"/>
      <c r="P32" s="132"/>
      <c r="Q32" s="132"/>
      <c r="R32" s="132"/>
      <c r="S32" s="132"/>
    </row>
    <row r="33" spans="1:19" x14ac:dyDescent="0.15">
      <c r="A33" s="128"/>
      <c r="B33" s="132"/>
      <c r="C33" s="132"/>
      <c r="D33" s="132"/>
      <c r="E33" s="132"/>
      <c r="F33" s="132"/>
      <c r="G33" s="132"/>
      <c r="H33" s="122"/>
      <c r="I33" s="132"/>
      <c r="J33" s="132"/>
      <c r="K33" s="132"/>
      <c r="L33" s="132"/>
      <c r="M33" s="132"/>
      <c r="N33" s="132"/>
      <c r="O33" s="132"/>
      <c r="P33" s="132"/>
      <c r="Q33" s="132"/>
      <c r="R33" s="132"/>
      <c r="S33" s="132"/>
    </row>
    <row r="34" spans="1:19" x14ac:dyDescent="0.15">
      <c r="A34" s="128"/>
      <c r="B34" s="132"/>
      <c r="C34" s="132"/>
      <c r="D34" s="132"/>
      <c r="E34" s="132"/>
      <c r="F34" s="132"/>
      <c r="G34" s="132"/>
      <c r="H34" s="122"/>
      <c r="I34" s="132"/>
      <c r="J34" s="132"/>
      <c r="K34" s="132"/>
      <c r="L34" s="132"/>
      <c r="M34" s="132"/>
      <c r="N34" s="132"/>
      <c r="O34" s="132"/>
      <c r="P34" s="132"/>
      <c r="Q34" s="132"/>
      <c r="R34" s="132"/>
      <c r="S34" s="132"/>
    </row>
    <row r="35" spans="1:19" x14ac:dyDescent="0.15">
      <c r="A35" s="128"/>
      <c r="B35" s="132"/>
      <c r="C35" s="132"/>
      <c r="D35" s="132"/>
      <c r="E35" s="132"/>
      <c r="F35" s="132"/>
      <c r="G35" s="132"/>
      <c r="H35" s="122"/>
      <c r="I35" s="132"/>
      <c r="J35" s="132"/>
      <c r="K35" s="132"/>
      <c r="L35" s="132"/>
      <c r="M35" s="132"/>
      <c r="N35" s="132"/>
      <c r="O35" s="132"/>
      <c r="P35" s="132"/>
      <c r="Q35" s="132"/>
      <c r="R35" s="132"/>
      <c r="S35" s="132"/>
    </row>
    <row r="36" spans="1:19" x14ac:dyDescent="0.15">
      <c r="A36" s="128"/>
      <c r="B36" s="132"/>
      <c r="C36" s="132"/>
      <c r="D36" s="132"/>
      <c r="E36" s="132"/>
      <c r="F36" s="132"/>
      <c r="G36" s="132"/>
      <c r="H36" s="122"/>
      <c r="I36" s="132"/>
      <c r="J36" s="132"/>
      <c r="K36" s="132"/>
      <c r="L36" s="132"/>
      <c r="M36" s="132"/>
      <c r="N36" s="132"/>
      <c r="O36" s="132"/>
      <c r="P36" s="132"/>
      <c r="Q36" s="132"/>
      <c r="R36" s="132"/>
      <c r="S36" s="132"/>
    </row>
    <row r="37" spans="1:19" x14ac:dyDescent="0.15">
      <c r="A37" s="128"/>
      <c r="B37" s="132"/>
      <c r="C37" s="132"/>
      <c r="D37" s="132"/>
      <c r="E37" s="132"/>
      <c r="F37" s="132"/>
      <c r="G37" s="132"/>
      <c r="H37" s="122"/>
      <c r="I37" s="132"/>
      <c r="J37" s="132"/>
      <c r="K37" s="132"/>
      <c r="L37" s="132"/>
      <c r="M37" s="132"/>
      <c r="N37" s="132"/>
      <c r="O37" s="132"/>
      <c r="P37" s="132"/>
      <c r="Q37" s="132"/>
      <c r="R37" s="132"/>
      <c r="S37" s="132"/>
    </row>
    <row r="38" spans="1:19" x14ac:dyDescent="0.15">
      <c r="A38" s="128"/>
      <c r="B38" s="132"/>
      <c r="C38" s="132"/>
      <c r="D38" s="132"/>
      <c r="E38" s="132"/>
      <c r="F38" s="132"/>
      <c r="G38" s="132"/>
      <c r="H38" s="122"/>
      <c r="I38" s="132"/>
      <c r="J38" s="132"/>
      <c r="K38" s="132"/>
      <c r="L38" s="132"/>
      <c r="M38" s="132"/>
      <c r="N38" s="132"/>
      <c r="O38" s="132"/>
      <c r="P38" s="132"/>
      <c r="Q38" s="132"/>
      <c r="R38" s="132"/>
      <c r="S38" s="132"/>
    </row>
    <row r="39" spans="1:19" x14ac:dyDescent="0.15">
      <c r="A39" s="128"/>
      <c r="B39" s="132"/>
      <c r="C39" s="132"/>
      <c r="D39" s="132"/>
      <c r="E39" s="132"/>
      <c r="F39" s="132"/>
      <c r="G39" s="132"/>
      <c r="H39" s="122"/>
      <c r="I39" s="132"/>
      <c r="J39" s="132"/>
      <c r="K39" s="132"/>
      <c r="L39" s="132"/>
      <c r="M39" s="132"/>
      <c r="N39" s="132"/>
      <c r="O39" s="132"/>
      <c r="P39" s="132"/>
      <c r="Q39" s="132"/>
      <c r="R39" s="132"/>
      <c r="S39" s="132"/>
    </row>
    <row r="40" spans="1:19" x14ac:dyDescent="0.15">
      <c r="A40" s="128"/>
      <c r="B40" s="132"/>
      <c r="C40" s="132"/>
      <c r="D40" s="132"/>
      <c r="E40" s="132"/>
      <c r="F40" s="132"/>
      <c r="G40" s="132"/>
      <c r="H40" s="122"/>
      <c r="I40" s="132"/>
      <c r="J40" s="132"/>
      <c r="K40" s="132"/>
      <c r="L40" s="132"/>
      <c r="M40" s="132"/>
      <c r="N40" s="132"/>
      <c r="O40" s="132"/>
      <c r="P40" s="132"/>
      <c r="Q40" s="132"/>
      <c r="R40" s="132"/>
      <c r="S40" s="132"/>
    </row>
    <row r="41" spans="1:19" x14ac:dyDescent="0.15">
      <c r="A41" s="128"/>
      <c r="B41" s="132"/>
      <c r="C41" s="132"/>
      <c r="D41" s="132"/>
      <c r="E41" s="132"/>
      <c r="F41" s="132"/>
      <c r="G41" s="132"/>
      <c r="H41" s="122"/>
      <c r="I41" s="132"/>
      <c r="J41" s="132"/>
      <c r="K41" s="132"/>
      <c r="L41" s="132"/>
      <c r="M41" s="132"/>
      <c r="N41" s="132"/>
      <c r="O41" s="132"/>
      <c r="P41" s="132"/>
      <c r="Q41" s="132"/>
      <c r="R41" s="132"/>
      <c r="S41" s="132"/>
    </row>
    <row r="42" spans="1:19" x14ac:dyDescent="0.15">
      <c r="A42" s="128"/>
      <c r="B42" s="132"/>
      <c r="C42" s="132"/>
      <c r="D42" s="132"/>
      <c r="E42" s="132"/>
      <c r="F42" s="132"/>
      <c r="G42" s="132"/>
      <c r="H42" s="122"/>
      <c r="I42" s="132"/>
      <c r="J42" s="132"/>
      <c r="K42" s="132"/>
      <c r="L42" s="132"/>
      <c r="M42" s="132"/>
      <c r="N42" s="132"/>
      <c r="O42" s="132"/>
      <c r="P42" s="132"/>
      <c r="Q42" s="132"/>
      <c r="R42" s="132"/>
      <c r="S42" s="132"/>
    </row>
    <row r="43" spans="1:19" x14ac:dyDescent="0.15">
      <c r="A43" s="128"/>
      <c r="B43" s="132"/>
      <c r="C43" s="132"/>
      <c r="D43" s="132"/>
      <c r="E43" s="132"/>
      <c r="F43" s="132"/>
      <c r="G43" s="132"/>
      <c r="H43" s="122"/>
      <c r="I43" s="132"/>
      <c r="J43" s="132"/>
      <c r="K43" s="132"/>
      <c r="L43" s="132"/>
      <c r="M43" s="132"/>
      <c r="N43" s="132"/>
      <c r="O43" s="132"/>
      <c r="P43" s="132"/>
      <c r="Q43" s="132"/>
      <c r="R43" s="132"/>
      <c r="S43" s="132"/>
    </row>
    <row r="44" spans="1:19" x14ac:dyDescent="0.15">
      <c r="A44" s="128"/>
      <c r="B44" s="132"/>
      <c r="C44" s="132"/>
      <c r="D44" s="132"/>
      <c r="E44" s="132"/>
      <c r="F44" s="132"/>
      <c r="G44" s="132"/>
      <c r="H44" s="122"/>
      <c r="I44" s="132"/>
      <c r="J44" s="132"/>
      <c r="K44" s="132"/>
      <c r="L44" s="132"/>
      <c r="M44" s="132"/>
      <c r="N44" s="132"/>
      <c r="O44" s="132"/>
      <c r="P44" s="132"/>
      <c r="Q44" s="132"/>
      <c r="R44" s="132"/>
      <c r="S44" s="132"/>
    </row>
    <row r="45" spans="1:19" x14ac:dyDescent="0.15">
      <c r="A45" s="128"/>
      <c r="B45" s="132"/>
      <c r="C45" s="132"/>
      <c r="D45" s="132"/>
      <c r="E45" s="132"/>
      <c r="F45" s="132"/>
      <c r="G45" s="132"/>
      <c r="H45" s="122"/>
      <c r="I45" s="132"/>
      <c r="J45" s="132"/>
      <c r="K45" s="132"/>
      <c r="L45" s="132"/>
      <c r="M45" s="132"/>
      <c r="N45" s="132"/>
      <c r="O45" s="132"/>
      <c r="P45" s="132"/>
      <c r="Q45" s="132"/>
      <c r="R45" s="132"/>
      <c r="S45" s="132"/>
    </row>
    <row r="46" spans="1:19" x14ac:dyDescent="0.15">
      <c r="A46" s="128"/>
      <c r="B46" s="132"/>
      <c r="C46" s="132"/>
      <c r="D46" s="132"/>
      <c r="E46" s="132"/>
      <c r="F46" s="132"/>
      <c r="G46" s="132"/>
      <c r="H46" s="122"/>
      <c r="I46" s="132"/>
      <c r="J46" s="132"/>
      <c r="K46" s="132"/>
      <c r="L46" s="132"/>
      <c r="M46" s="132"/>
      <c r="N46" s="132"/>
      <c r="O46" s="132"/>
      <c r="P46" s="132"/>
      <c r="Q46" s="132"/>
      <c r="R46" s="132"/>
      <c r="S46" s="132"/>
    </row>
    <row r="47" spans="1:19" x14ac:dyDescent="0.15">
      <c r="A47" s="128"/>
      <c r="B47" s="132"/>
      <c r="C47" s="132"/>
      <c r="D47" s="132"/>
      <c r="E47" s="132"/>
      <c r="F47" s="132"/>
      <c r="G47" s="132"/>
      <c r="H47" s="122"/>
      <c r="I47" s="132"/>
      <c r="J47" s="132"/>
      <c r="K47" s="132"/>
      <c r="L47" s="132"/>
      <c r="M47" s="132"/>
      <c r="N47" s="132"/>
      <c r="O47" s="132"/>
      <c r="P47" s="132"/>
      <c r="Q47" s="132"/>
      <c r="R47" s="132"/>
      <c r="S47" s="132"/>
    </row>
    <row r="48" spans="1:19" x14ac:dyDescent="0.15">
      <c r="A48" s="128"/>
      <c r="B48" s="132"/>
      <c r="C48" s="132"/>
      <c r="D48" s="132"/>
      <c r="E48" s="132"/>
      <c r="F48" s="132"/>
      <c r="G48" s="132"/>
      <c r="H48" s="122"/>
      <c r="I48" s="132"/>
      <c r="J48" s="132"/>
      <c r="K48" s="132"/>
      <c r="L48" s="132"/>
      <c r="M48" s="132"/>
      <c r="N48" s="132"/>
      <c r="O48" s="132"/>
      <c r="P48" s="132"/>
      <c r="Q48" s="132"/>
      <c r="R48" s="132"/>
      <c r="S48" s="132"/>
    </row>
    <row r="49" spans="1:19" x14ac:dyDescent="0.15">
      <c r="A49" s="128"/>
      <c r="B49" s="132"/>
      <c r="C49" s="132"/>
      <c r="D49" s="132"/>
      <c r="E49" s="132"/>
      <c r="F49" s="132"/>
      <c r="G49" s="132"/>
      <c r="H49" s="122"/>
      <c r="I49" s="132"/>
      <c r="J49" s="132"/>
      <c r="K49" s="132"/>
      <c r="L49" s="132"/>
      <c r="M49" s="132"/>
      <c r="N49" s="132"/>
      <c r="O49" s="132"/>
      <c r="P49" s="132"/>
      <c r="Q49" s="132"/>
      <c r="R49" s="132"/>
      <c r="S49" s="132"/>
    </row>
    <row r="50" spans="1:19" x14ac:dyDescent="0.15">
      <c r="A50" s="128"/>
      <c r="B50" s="132"/>
      <c r="C50" s="132"/>
      <c r="D50" s="132"/>
      <c r="E50" s="132"/>
      <c r="F50" s="132"/>
      <c r="G50" s="132"/>
      <c r="H50" s="122"/>
      <c r="I50" s="132"/>
      <c r="J50" s="132"/>
      <c r="K50" s="132"/>
      <c r="L50" s="132"/>
      <c r="M50" s="132"/>
      <c r="N50" s="132"/>
      <c r="O50" s="132"/>
      <c r="P50" s="132"/>
      <c r="Q50" s="132"/>
      <c r="R50" s="132"/>
      <c r="S50" s="132"/>
    </row>
    <row r="51" spans="1:19" x14ac:dyDescent="0.15">
      <c r="A51" s="128"/>
      <c r="B51" s="132"/>
      <c r="C51" s="132"/>
      <c r="D51" s="132"/>
      <c r="E51" s="132"/>
      <c r="F51" s="132"/>
      <c r="G51" s="132"/>
      <c r="H51" s="122"/>
      <c r="I51" s="132"/>
      <c r="J51" s="132"/>
      <c r="K51" s="132"/>
      <c r="L51" s="132"/>
      <c r="M51" s="132"/>
      <c r="N51" s="132"/>
      <c r="O51" s="132"/>
      <c r="P51" s="132"/>
      <c r="Q51" s="132"/>
      <c r="R51" s="132"/>
      <c r="S51" s="132"/>
    </row>
    <row r="52" spans="1:19" x14ac:dyDescent="0.15">
      <c r="A52" s="128"/>
      <c r="B52" s="132"/>
      <c r="C52" s="132"/>
      <c r="D52" s="132"/>
      <c r="E52" s="132"/>
      <c r="F52" s="132"/>
      <c r="G52" s="132"/>
      <c r="H52" s="122"/>
      <c r="I52" s="132"/>
      <c r="J52" s="132"/>
      <c r="K52" s="132"/>
      <c r="L52" s="132"/>
      <c r="M52" s="132"/>
      <c r="N52" s="132"/>
      <c r="O52" s="132"/>
      <c r="P52" s="132"/>
      <c r="Q52" s="132"/>
      <c r="R52" s="132"/>
      <c r="S52" s="132"/>
    </row>
    <row r="53" spans="1:19" x14ac:dyDescent="0.15">
      <c r="A53" s="128"/>
      <c r="B53" s="132"/>
      <c r="C53" s="132"/>
      <c r="D53" s="132"/>
      <c r="E53" s="132"/>
      <c r="F53" s="132"/>
      <c r="G53" s="132"/>
      <c r="H53" s="122"/>
      <c r="I53" s="132"/>
      <c r="J53" s="132"/>
      <c r="K53" s="132"/>
      <c r="L53" s="132"/>
      <c r="M53" s="132"/>
      <c r="N53" s="132"/>
      <c r="O53" s="132"/>
      <c r="P53" s="132"/>
      <c r="Q53" s="132"/>
      <c r="R53" s="132"/>
      <c r="S53" s="132"/>
    </row>
    <row r="54" spans="1:19" x14ac:dyDescent="0.15">
      <c r="A54" s="128"/>
      <c r="B54" s="132"/>
      <c r="C54" s="132"/>
      <c r="D54" s="132"/>
      <c r="E54" s="132"/>
      <c r="F54" s="132"/>
      <c r="G54" s="132"/>
      <c r="H54" s="122"/>
      <c r="I54" s="132"/>
      <c r="J54" s="132"/>
      <c r="K54" s="132"/>
      <c r="L54" s="132"/>
      <c r="M54" s="132"/>
      <c r="N54" s="132"/>
      <c r="O54" s="132"/>
      <c r="P54" s="132"/>
      <c r="Q54" s="132"/>
      <c r="R54" s="132"/>
      <c r="S54" s="132"/>
    </row>
    <row r="55" spans="1:19" x14ac:dyDescent="0.15">
      <c r="A55" s="128"/>
      <c r="B55" s="132"/>
      <c r="C55" s="132"/>
      <c r="D55" s="132"/>
      <c r="E55" s="132"/>
      <c r="F55" s="132"/>
      <c r="G55" s="132"/>
      <c r="H55" s="122"/>
      <c r="I55" s="132"/>
      <c r="J55" s="132"/>
      <c r="K55" s="132"/>
      <c r="L55" s="132"/>
      <c r="M55" s="132"/>
      <c r="N55" s="132"/>
      <c r="O55" s="132"/>
      <c r="P55" s="132"/>
      <c r="Q55" s="132"/>
      <c r="R55" s="132"/>
      <c r="S55" s="132"/>
    </row>
    <row r="56" spans="1:19" x14ac:dyDescent="0.15">
      <c r="A56" s="128"/>
      <c r="B56" s="132"/>
      <c r="C56" s="132"/>
      <c r="D56" s="132"/>
      <c r="E56" s="132"/>
      <c r="F56" s="132"/>
      <c r="G56" s="132"/>
      <c r="H56" s="122"/>
      <c r="I56" s="132"/>
      <c r="J56" s="132"/>
      <c r="K56" s="132"/>
      <c r="L56" s="132"/>
      <c r="M56" s="132"/>
      <c r="N56" s="132"/>
      <c r="O56" s="132"/>
      <c r="P56" s="132"/>
      <c r="Q56" s="132"/>
      <c r="R56" s="132"/>
      <c r="S56" s="132"/>
    </row>
    <row r="57" spans="1:19" x14ac:dyDescent="0.15">
      <c r="A57" s="128"/>
      <c r="B57" s="132"/>
      <c r="C57" s="132"/>
      <c r="D57" s="132"/>
      <c r="E57" s="132"/>
      <c r="F57" s="132"/>
      <c r="G57" s="132"/>
      <c r="H57" s="122"/>
      <c r="I57" s="132"/>
      <c r="J57" s="132"/>
      <c r="K57" s="132"/>
      <c r="L57" s="132"/>
      <c r="M57" s="132"/>
      <c r="N57" s="132"/>
      <c r="O57" s="132"/>
      <c r="P57" s="132"/>
      <c r="Q57" s="132"/>
      <c r="R57" s="132"/>
      <c r="S57" s="132"/>
    </row>
    <row r="58" spans="1:19" x14ac:dyDescent="0.15">
      <c r="A58" s="128"/>
      <c r="B58" s="132"/>
      <c r="C58" s="132"/>
      <c r="D58" s="132"/>
      <c r="E58" s="132"/>
      <c r="F58" s="132"/>
      <c r="G58" s="132"/>
      <c r="H58" s="122"/>
      <c r="I58" s="132"/>
      <c r="J58" s="132"/>
      <c r="K58" s="132"/>
      <c r="L58" s="132"/>
      <c r="M58" s="132"/>
      <c r="N58" s="132"/>
      <c r="O58" s="132"/>
      <c r="P58" s="132"/>
      <c r="Q58" s="132"/>
      <c r="R58" s="132"/>
      <c r="S58" s="132"/>
    </row>
    <row r="59" spans="1:19" x14ac:dyDescent="0.15">
      <c r="A59" s="128"/>
      <c r="B59" s="132"/>
      <c r="C59" s="132"/>
      <c r="D59" s="132"/>
      <c r="E59" s="132"/>
      <c r="F59" s="132"/>
      <c r="G59" s="132"/>
      <c r="H59" s="122"/>
      <c r="I59" s="132"/>
      <c r="J59" s="132"/>
      <c r="K59" s="132"/>
      <c r="L59" s="132"/>
      <c r="M59" s="132"/>
      <c r="N59" s="132"/>
      <c r="O59" s="132"/>
      <c r="P59" s="132"/>
      <c r="Q59" s="132"/>
      <c r="R59" s="132"/>
      <c r="S59" s="132"/>
    </row>
    <row r="60" spans="1:19" x14ac:dyDescent="0.15">
      <c r="A60" s="128"/>
      <c r="B60" s="132"/>
      <c r="C60" s="132"/>
      <c r="D60" s="132"/>
      <c r="E60" s="132"/>
      <c r="F60" s="132"/>
      <c r="G60" s="132"/>
      <c r="H60" s="122"/>
      <c r="I60" s="132"/>
      <c r="J60" s="132"/>
      <c r="K60" s="132"/>
      <c r="L60" s="132"/>
      <c r="M60" s="132"/>
      <c r="N60" s="132"/>
      <c r="O60" s="132"/>
      <c r="P60" s="132"/>
      <c r="Q60" s="132"/>
      <c r="R60" s="132"/>
      <c r="S60" s="132"/>
    </row>
    <row r="61" spans="1:19" x14ac:dyDescent="0.15">
      <c r="A61" s="128"/>
      <c r="B61" s="132"/>
      <c r="C61" s="132"/>
      <c r="D61" s="132"/>
      <c r="E61" s="132"/>
      <c r="F61" s="132"/>
      <c r="G61" s="132"/>
      <c r="H61" s="122"/>
      <c r="I61" s="132"/>
      <c r="J61" s="132"/>
      <c r="K61" s="132"/>
      <c r="L61" s="132"/>
      <c r="M61" s="132"/>
      <c r="N61" s="132"/>
      <c r="O61" s="132"/>
      <c r="P61" s="132"/>
      <c r="Q61" s="132"/>
      <c r="R61" s="132"/>
      <c r="S61" s="132"/>
    </row>
    <row r="62" spans="1:19" x14ac:dyDescent="0.15">
      <c r="A62" s="128"/>
      <c r="B62" s="132"/>
      <c r="C62" s="132"/>
      <c r="D62" s="132"/>
      <c r="E62" s="132"/>
      <c r="F62" s="132"/>
      <c r="G62" s="132"/>
      <c r="H62" s="122"/>
      <c r="I62" s="132"/>
      <c r="J62" s="132"/>
      <c r="K62" s="132"/>
      <c r="L62" s="132"/>
      <c r="M62" s="132"/>
      <c r="N62" s="132"/>
      <c r="O62" s="132"/>
      <c r="P62" s="132"/>
      <c r="Q62" s="132"/>
      <c r="R62" s="132"/>
      <c r="S62" s="132"/>
    </row>
    <row r="63" spans="1:19" x14ac:dyDescent="0.15">
      <c r="A63" s="128"/>
      <c r="B63" s="132"/>
      <c r="C63" s="132"/>
      <c r="D63" s="132"/>
      <c r="E63" s="132"/>
      <c r="F63" s="132"/>
      <c r="G63" s="132"/>
      <c r="H63" s="122"/>
      <c r="I63" s="132"/>
      <c r="J63" s="132"/>
      <c r="K63" s="132"/>
      <c r="L63" s="132"/>
      <c r="M63" s="132"/>
      <c r="N63" s="132"/>
      <c r="O63" s="132"/>
      <c r="P63" s="132"/>
      <c r="Q63" s="132"/>
      <c r="R63" s="132"/>
      <c r="S63" s="132"/>
    </row>
    <row r="64" spans="1:19" x14ac:dyDescent="0.15">
      <c r="A64" s="128"/>
      <c r="B64" s="132"/>
      <c r="C64" s="132"/>
      <c r="D64" s="132"/>
      <c r="E64" s="132"/>
      <c r="F64" s="132"/>
      <c r="G64" s="132"/>
      <c r="H64" s="122"/>
      <c r="I64" s="132"/>
      <c r="J64" s="132"/>
      <c r="K64" s="132"/>
      <c r="L64" s="132"/>
      <c r="M64" s="132"/>
      <c r="N64" s="132"/>
      <c r="O64" s="132"/>
      <c r="P64" s="132"/>
      <c r="Q64" s="132"/>
      <c r="R64" s="132"/>
      <c r="S64" s="132"/>
    </row>
    <row r="65" spans="1:19" x14ac:dyDescent="0.15">
      <c r="A65" s="128"/>
      <c r="B65" s="132"/>
      <c r="C65" s="132"/>
      <c r="D65" s="132"/>
      <c r="E65" s="132"/>
      <c r="F65" s="132"/>
      <c r="G65" s="132"/>
      <c r="H65" s="122"/>
      <c r="I65" s="132"/>
      <c r="J65" s="132"/>
      <c r="K65" s="132"/>
      <c r="L65" s="132"/>
      <c r="M65" s="132"/>
      <c r="N65" s="132"/>
      <c r="O65" s="132"/>
      <c r="P65" s="132"/>
      <c r="Q65" s="132"/>
      <c r="R65" s="132"/>
      <c r="S65" s="132"/>
    </row>
    <row r="66" spans="1:19" x14ac:dyDescent="0.15">
      <c r="A66" s="128"/>
      <c r="B66" s="132"/>
      <c r="C66" s="132"/>
      <c r="D66" s="132"/>
      <c r="E66" s="132"/>
      <c r="F66" s="132"/>
      <c r="G66" s="132"/>
      <c r="H66" s="122"/>
      <c r="I66" s="132"/>
      <c r="J66" s="132"/>
      <c r="K66" s="132"/>
      <c r="L66" s="132"/>
      <c r="M66" s="132"/>
      <c r="N66" s="132"/>
      <c r="O66" s="132"/>
      <c r="P66" s="132"/>
      <c r="Q66" s="132"/>
      <c r="R66" s="132"/>
      <c r="S66" s="132"/>
    </row>
    <row r="67" spans="1:19" x14ac:dyDescent="0.15">
      <c r="A67" s="128"/>
      <c r="B67" s="132"/>
      <c r="C67" s="132"/>
      <c r="D67" s="132"/>
      <c r="E67" s="132"/>
      <c r="F67" s="132"/>
      <c r="G67" s="132"/>
      <c r="H67" s="122"/>
      <c r="I67" s="132"/>
      <c r="J67" s="132"/>
      <c r="K67" s="132"/>
      <c r="L67" s="132"/>
      <c r="M67" s="132"/>
      <c r="N67" s="132"/>
      <c r="O67" s="132"/>
      <c r="P67" s="132"/>
      <c r="Q67" s="132"/>
      <c r="R67" s="132"/>
      <c r="S67" s="132"/>
    </row>
    <row r="68" spans="1:19" x14ac:dyDescent="0.15">
      <c r="A68" s="128"/>
      <c r="B68" s="132"/>
      <c r="C68" s="132"/>
      <c r="D68" s="132"/>
      <c r="E68" s="132"/>
      <c r="F68" s="132"/>
      <c r="G68" s="132"/>
      <c r="H68" s="122"/>
      <c r="I68" s="132"/>
      <c r="J68" s="132"/>
      <c r="K68" s="132"/>
      <c r="L68" s="132"/>
      <c r="M68" s="132"/>
      <c r="N68" s="132"/>
      <c r="O68" s="132"/>
      <c r="P68" s="132"/>
      <c r="Q68" s="132"/>
      <c r="R68" s="132"/>
      <c r="S68" s="132"/>
    </row>
    <row r="69" spans="1:19" x14ac:dyDescent="0.15">
      <c r="A69" s="128"/>
      <c r="B69" s="132"/>
      <c r="C69" s="132"/>
      <c r="D69" s="132"/>
      <c r="E69" s="132"/>
      <c r="F69" s="132"/>
      <c r="G69" s="132"/>
      <c r="H69" s="122"/>
      <c r="I69" s="132"/>
      <c r="J69" s="132"/>
      <c r="K69" s="132"/>
      <c r="L69" s="132"/>
      <c r="M69" s="132"/>
      <c r="N69" s="132"/>
      <c r="O69" s="132"/>
      <c r="P69" s="132"/>
      <c r="Q69" s="132"/>
      <c r="R69" s="132"/>
      <c r="S69" s="132"/>
    </row>
    <row r="70" spans="1:19" x14ac:dyDescent="0.15">
      <c r="A70" s="128"/>
      <c r="B70" s="132"/>
      <c r="C70" s="132"/>
      <c r="D70" s="132"/>
      <c r="E70" s="132"/>
      <c r="F70" s="132"/>
      <c r="G70" s="132"/>
      <c r="H70" s="122"/>
      <c r="I70" s="132"/>
      <c r="J70" s="132"/>
      <c r="K70" s="132"/>
      <c r="L70" s="132"/>
      <c r="M70" s="132"/>
      <c r="N70" s="132"/>
      <c r="O70" s="132"/>
      <c r="P70" s="132"/>
      <c r="Q70" s="132"/>
      <c r="R70" s="132"/>
      <c r="S70" s="132"/>
    </row>
    <row r="71" spans="1:19" x14ac:dyDescent="0.15">
      <c r="A71" s="128"/>
      <c r="B71" s="132"/>
      <c r="C71" s="132"/>
      <c r="D71" s="132"/>
      <c r="E71" s="132"/>
      <c r="F71" s="132"/>
      <c r="G71" s="132"/>
      <c r="H71" s="122"/>
      <c r="I71" s="132"/>
      <c r="J71" s="132"/>
      <c r="K71" s="132"/>
      <c r="L71" s="132"/>
      <c r="M71" s="132"/>
      <c r="N71" s="132"/>
      <c r="O71" s="132"/>
      <c r="P71" s="132"/>
      <c r="Q71" s="132"/>
      <c r="R71" s="132"/>
      <c r="S71" s="132"/>
    </row>
    <row r="72" spans="1:19" x14ac:dyDescent="0.15">
      <c r="A72" s="128"/>
      <c r="B72" s="132"/>
      <c r="C72" s="132"/>
      <c r="D72" s="132"/>
      <c r="E72" s="132"/>
      <c r="F72" s="132"/>
      <c r="G72" s="132"/>
      <c r="H72" s="122"/>
      <c r="I72" s="132"/>
      <c r="J72" s="132"/>
      <c r="K72" s="132"/>
      <c r="L72" s="132"/>
      <c r="M72" s="132"/>
      <c r="N72" s="132"/>
      <c r="O72" s="132"/>
      <c r="P72" s="132"/>
      <c r="Q72" s="132"/>
      <c r="R72" s="132"/>
      <c r="S72" s="132"/>
    </row>
    <row r="73" spans="1:19" x14ac:dyDescent="0.15">
      <c r="A73" s="128"/>
      <c r="B73" s="132"/>
      <c r="C73" s="132"/>
      <c r="D73" s="132"/>
      <c r="E73" s="132"/>
      <c r="F73" s="132"/>
      <c r="G73" s="132"/>
      <c r="H73" s="122"/>
      <c r="I73" s="132"/>
      <c r="J73" s="132"/>
      <c r="K73" s="132"/>
      <c r="L73" s="132"/>
      <c r="M73" s="132"/>
      <c r="N73" s="132"/>
      <c r="O73" s="132"/>
      <c r="P73" s="132"/>
      <c r="Q73" s="132"/>
      <c r="R73" s="132"/>
      <c r="S73" s="132"/>
    </row>
    <row r="74" spans="1:19" x14ac:dyDescent="0.15">
      <c r="A74" s="128"/>
      <c r="B74" s="132"/>
      <c r="C74" s="132"/>
      <c r="D74" s="132"/>
      <c r="E74" s="132"/>
      <c r="F74" s="132"/>
      <c r="G74" s="132"/>
      <c r="H74" s="122"/>
      <c r="I74" s="132"/>
      <c r="J74" s="132"/>
      <c r="K74" s="132"/>
      <c r="L74" s="132"/>
      <c r="M74" s="132"/>
      <c r="N74" s="132"/>
      <c r="O74" s="132"/>
      <c r="P74" s="132"/>
      <c r="Q74" s="132"/>
      <c r="R74" s="132"/>
      <c r="S74" s="132"/>
    </row>
    <row r="75" spans="1:19" x14ac:dyDescent="0.15">
      <c r="A75" s="128"/>
      <c r="B75" s="132"/>
      <c r="C75" s="132"/>
      <c r="D75" s="132"/>
      <c r="E75" s="132"/>
      <c r="F75" s="132"/>
      <c r="G75" s="132"/>
      <c r="H75" s="122"/>
      <c r="I75" s="132"/>
      <c r="J75" s="132"/>
      <c r="K75" s="132"/>
      <c r="L75" s="132"/>
      <c r="M75" s="132"/>
      <c r="N75" s="132"/>
      <c r="O75" s="132"/>
      <c r="P75" s="132"/>
      <c r="Q75" s="132"/>
      <c r="R75" s="132"/>
      <c r="S75" s="132"/>
    </row>
    <row r="76" spans="1:19" x14ac:dyDescent="0.15">
      <c r="A76" s="128"/>
      <c r="B76" s="132"/>
      <c r="C76" s="132"/>
      <c r="D76" s="132"/>
      <c r="E76" s="132"/>
      <c r="F76" s="132"/>
      <c r="G76" s="132"/>
      <c r="H76" s="122"/>
      <c r="I76" s="132"/>
      <c r="J76" s="132"/>
      <c r="K76" s="132"/>
      <c r="L76" s="132"/>
      <c r="M76" s="132"/>
      <c r="N76" s="132"/>
      <c r="O76" s="132"/>
      <c r="P76" s="132"/>
      <c r="Q76" s="132"/>
      <c r="R76" s="132"/>
      <c r="S76" s="132"/>
    </row>
    <row r="77" spans="1:19" x14ac:dyDescent="0.15">
      <c r="A77" s="128"/>
      <c r="B77" s="132"/>
      <c r="C77" s="132"/>
      <c r="D77" s="132"/>
      <c r="E77" s="132"/>
      <c r="F77" s="132"/>
      <c r="G77" s="132"/>
      <c r="H77" s="122"/>
      <c r="I77" s="132"/>
      <c r="J77" s="132"/>
      <c r="K77" s="132"/>
      <c r="L77" s="132"/>
      <c r="M77" s="132"/>
      <c r="N77" s="132"/>
      <c r="O77" s="132"/>
      <c r="P77" s="132"/>
      <c r="Q77" s="132"/>
      <c r="R77" s="132"/>
      <c r="S77" s="132"/>
    </row>
    <row r="78" spans="1:19" x14ac:dyDescent="0.15">
      <c r="A78" s="128"/>
      <c r="B78" s="132"/>
      <c r="C78" s="132"/>
      <c r="D78" s="132"/>
      <c r="E78" s="132"/>
      <c r="F78" s="132"/>
      <c r="G78" s="132"/>
      <c r="H78" s="122"/>
      <c r="I78" s="132"/>
      <c r="J78" s="132"/>
      <c r="K78" s="132"/>
      <c r="L78" s="132"/>
      <c r="M78" s="132"/>
      <c r="N78" s="132"/>
      <c r="O78" s="132"/>
      <c r="P78" s="132"/>
      <c r="Q78" s="132"/>
      <c r="R78" s="132"/>
      <c r="S78" s="132"/>
    </row>
    <row r="79" spans="1:19" x14ac:dyDescent="0.15">
      <c r="A79" s="128"/>
      <c r="B79" s="132"/>
      <c r="C79" s="132"/>
      <c r="D79" s="132"/>
      <c r="E79" s="132"/>
      <c r="F79" s="132"/>
      <c r="G79" s="132"/>
      <c r="H79" s="122"/>
      <c r="I79" s="132"/>
      <c r="J79" s="132"/>
      <c r="K79" s="132"/>
      <c r="L79" s="132"/>
      <c r="M79" s="132"/>
      <c r="N79" s="132"/>
      <c r="O79" s="132"/>
      <c r="P79" s="132"/>
      <c r="Q79" s="132"/>
      <c r="R79" s="132"/>
      <c r="S79" s="132"/>
    </row>
    <row r="80" spans="1:19" x14ac:dyDescent="0.15">
      <c r="A80" s="128"/>
      <c r="B80" s="132"/>
      <c r="C80" s="132"/>
      <c r="D80" s="132"/>
      <c r="E80" s="132"/>
      <c r="F80" s="132"/>
      <c r="G80" s="132"/>
      <c r="H80" s="122"/>
      <c r="I80" s="132"/>
      <c r="J80" s="132"/>
      <c r="K80" s="132"/>
      <c r="L80" s="132"/>
      <c r="M80" s="132"/>
      <c r="N80" s="132"/>
      <c r="O80" s="132"/>
      <c r="P80" s="132"/>
      <c r="Q80" s="132"/>
      <c r="R80" s="132"/>
      <c r="S80" s="132"/>
    </row>
    <row r="81" spans="1:19" x14ac:dyDescent="0.15">
      <c r="A81" s="128"/>
      <c r="B81" s="132"/>
      <c r="C81" s="132"/>
      <c r="D81" s="132"/>
      <c r="E81" s="132"/>
      <c r="F81" s="132"/>
      <c r="G81" s="132"/>
      <c r="H81" s="122"/>
      <c r="I81" s="132"/>
      <c r="J81" s="132"/>
      <c r="K81" s="132"/>
      <c r="L81" s="132"/>
      <c r="M81" s="132"/>
      <c r="N81" s="132"/>
      <c r="O81" s="132"/>
      <c r="P81" s="132"/>
      <c r="Q81" s="132"/>
      <c r="R81" s="132"/>
      <c r="S81" s="132"/>
    </row>
    <row r="82" spans="1:19" x14ac:dyDescent="0.15">
      <c r="A82" s="128"/>
      <c r="B82" s="132"/>
      <c r="C82" s="132"/>
      <c r="D82" s="132"/>
      <c r="E82" s="132"/>
      <c r="F82" s="132"/>
      <c r="G82" s="132"/>
      <c r="H82" s="122"/>
      <c r="I82" s="132"/>
      <c r="J82" s="132"/>
      <c r="K82" s="132"/>
      <c r="L82" s="132"/>
      <c r="M82" s="132"/>
      <c r="N82" s="132"/>
      <c r="O82" s="132"/>
      <c r="P82" s="132"/>
      <c r="Q82" s="132"/>
      <c r="R82" s="132"/>
      <c r="S82" s="132"/>
    </row>
    <row r="83" spans="1:19" x14ac:dyDescent="0.15">
      <c r="A83" s="128"/>
      <c r="B83" s="132"/>
      <c r="C83" s="132"/>
      <c r="D83" s="132"/>
      <c r="E83" s="132"/>
      <c r="F83" s="132"/>
      <c r="G83" s="132"/>
      <c r="H83" s="122"/>
      <c r="I83" s="132"/>
      <c r="J83" s="132"/>
      <c r="K83" s="132"/>
      <c r="L83" s="132"/>
      <c r="M83" s="132"/>
      <c r="N83" s="132"/>
      <c r="O83" s="132"/>
      <c r="P83" s="132"/>
      <c r="Q83" s="132"/>
      <c r="R83" s="132"/>
      <c r="S83" s="132"/>
    </row>
    <row r="84" spans="1:19" x14ac:dyDescent="0.15">
      <c r="A84" s="128"/>
      <c r="B84" s="132"/>
      <c r="C84" s="132"/>
      <c r="D84" s="132"/>
      <c r="E84" s="132"/>
      <c r="F84" s="132"/>
      <c r="G84" s="132"/>
      <c r="H84" s="122"/>
      <c r="I84" s="132"/>
      <c r="J84" s="132"/>
      <c r="K84" s="132"/>
      <c r="L84" s="132"/>
      <c r="M84" s="132"/>
      <c r="N84" s="132"/>
      <c r="O84" s="132"/>
      <c r="P84" s="132"/>
      <c r="Q84" s="132"/>
      <c r="R84" s="132"/>
      <c r="S84" s="132"/>
    </row>
    <row r="85" spans="1:19" x14ac:dyDescent="0.15">
      <c r="A85" s="128"/>
      <c r="B85" s="132"/>
      <c r="C85" s="132"/>
      <c r="D85" s="132"/>
      <c r="E85" s="132"/>
      <c r="F85" s="132"/>
      <c r="G85" s="132"/>
      <c r="H85" s="122"/>
      <c r="I85" s="132"/>
      <c r="J85" s="132"/>
      <c r="K85" s="132"/>
      <c r="L85" s="132"/>
      <c r="M85" s="132"/>
      <c r="N85" s="132"/>
      <c r="O85" s="132"/>
      <c r="P85" s="132"/>
      <c r="Q85" s="132"/>
      <c r="R85" s="132"/>
      <c r="S85" s="132"/>
    </row>
    <row r="86" spans="1:19" x14ac:dyDescent="0.15">
      <c r="A86" s="128"/>
      <c r="B86" s="132"/>
      <c r="C86" s="132"/>
      <c r="D86" s="132"/>
      <c r="E86" s="132"/>
      <c r="F86" s="132"/>
      <c r="G86" s="132"/>
      <c r="H86" s="122"/>
      <c r="I86" s="132"/>
      <c r="J86" s="132"/>
      <c r="K86" s="132"/>
      <c r="L86" s="132"/>
      <c r="M86" s="132"/>
      <c r="N86" s="132"/>
      <c r="O86" s="132"/>
      <c r="P86" s="132"/>
      <c r="Q86" s="132"/>
      <c r="R86" s="132"/>
      <c r="S86" s="132"/>
    </row>
    <row r="87" spans="1:19" x14ac:dyDescent="0.15">
      <c r="A87" s="128"/>
      <c r="B87" s="132"/>
      <c r="C87" s="132"/>
      <c r="D87" s="132"/>
      <c r="E87" s="132"/>
      <c r="F87" s="132"/>
      <c r="G87" s="132"/>
      <c r="H87" s="122"/>
      <c r="I87" s="132"/>
      <c r="J87" s="132"/>
      <c r="K87" s="132"/>
      <c r="L87" s="132"/>
      <c r="M87" s="132"/>
      <c r="N87" s="132"/>
      <c r="O87" s="132"/>
      <c r="P87" s="132"/>
      <c r="Q87" s="132"/>
      <c r="R87" s="132"/>
      <c r="S87" s="132"/>
    </row>
    <row r="88" spans="1:19" x14ac:dyDescent="0.15">
      <c r="A88" s="128"/>
      <c r="B88" s="132"/>
      <c r="C88" s="132"/>
      <c r="D88" s="132"/>
      <c r="E88" s="132"/>
      <c r="F88" s="132"/>
      <c r="G88" s="132"/>
      <c r="H88" s="122"/>
      <c r="I88" s="132"/>
      <c r="J88" s="132"/>
      <c r="K88" s="132"/>
      <c r="L88" s="132"/>
      <c r="M88" s="132"/>
      <c r="N88" s="132"/>
      <c r="O88" s="132"/>
      <c r="P88" s="132"/>
      <c r="Q88" s="132"/>
      <c r="R88" s="132"/>
      <c r="S88" s="132"/>
    </row>
    <row r="89" spans="1:19" x14ac:dyDescent="0.15">
      <c r="A89" s="128"/>
      <c r="B89" s="132"/>
      <c r="C89" s="132"/>
      <c r="D89" s="132"/>
      <c r="E89" s="132"/>
      <c r="F89" s="132"/>
      <c r="G89" s="132"/>
      <c r="H89" s="122"/>
      <c r="I89" s="132"/>
      <c r="J89" s="132"/>
      <c r="K89" s="132"/>
      <c r="L89" s="132"/>
      <c r="M89" s="132"/>
      <c r="N89" s="132"/>
      <c r="O89" s="132"/>
      <c r="P89" s="132"/>
      <c r="Q89" s="132"/>
      <c r="R89" s="132"/>
      <c r="S89" s="132"/>
    </row>
    <row r="90" spans="1:19" x14ac:dyDescent="0.15">
      <c r="A90" s="128"/>
      <c r="B90" s="132"/>
      <c r="C90" s="132"/>
      <c r="D90" s="132"/>
      <c r="E90" s="132"/>
      <c r="F90" s="132"/>
      <c r="G90" s="132"/>
      <c r="H90" s="122"/>
      <c r="I90" s="132"/>
      <c r="J90" s="132"/>
      <c r="K90" s="132"/>
      <c r="L90" s="132"/>
      <c r="M90" s="132"/>
      <c r="N90" s="132"/>
      <c r="O90" s="132"/>
      <c r="P90" s="132"/>
      <c r="Q90" s="132"/>
      <c r="R90" s="132"/>
      <c r="S90" s="132"/>
    </row>
    <row r="91" spans="1:19" x14ac:dyDescent="0.15">
      <c r="A91" s="128"/>
      <c r="B91" s="132"/>
      <c r="C91" s="132"/>
      <c r="D91" s="132"/>
      <c r="E91" s="132"/>
      <c r="F91" s="132"/>
      <c r="G91" s="132"/>
      <c r="H91" s="122"/>
      <c r="I91" s="132"/>
      <c r="J91" s="132"/>
      <c r="K91" s="132"/>
      <c r="L91" s="132"/>
      <c r="M91" s="132"/>
      <c r="N91" s="132"/>
      <c r="O91" s="132"/>
      <c r="P91" s="132"/>
      <c r="Q91" s="132"/>
      <c r="R91" s="132"/>
      <c r="S91" s="132"/>
    </row>
    <row r="92" spans="1:19" x14ac:dyDescent="0.15">
      <c r="A92" s="128"/>
      <c r="B92" s="132"/>
      <c r="C92" s="132"/>
      <c r="D92" s="132"/>
      <c r="E92" s="132"/>
      <c r="F92" s="132"/>
      <c r="G92" s="132"/>
      <c r="H92" s="122"/>
      <c r="I92" s="132"/>
      <c r="J92" s="132"/>
      <c r="K92" s="132"/>
      <c r="L92" s="132"/>
      <c r="M92" s="132"/>
      <c r="N92" s="132"/>
      <c r="O92" s="132"/>
      <c r="P92" s="132"/>
      <c r="Q92" s="132"/>
      <c r="R92" s="132"/>
      <c r="S92" s="132"/>
    </row>
    <row r="93" spans="1:19" x14ac:dyDescent="0.15">
      <c r="A93" s="128"/>
      <c r="B93" s="132"/>
      <c r="C93" s="132"/>
      <c r="D93" s="132"/>
      <c r="E93" s="132"/>
      <c r="F93" s="132"/>
      <c r="G93" s="132"/>
      <c r="H93" s="122"/>
      <c r="I93" s="132"/>
      <c r="J93" s="132"/>
      <c r="K93" s="132"/>
      <c r="L93" s="132"/>
      <c r="M93" s="132"/>
      <c r="N93" s="132"/>
      <c r="O93" s="132"/>
      <c r="P93" s="132"/>
      <c r="Q93" s="132"/>
      <c r="R93" s="132"/>
      <c r="S93" s="132"/>
    </row>
    <row r="94" spans="1:19" x14ac:dyDescent="0.15">
      <c r="A94" s="128"/>
      <c r="B94" s="132"/>
      <c r="C94" s="132"/>
      <c r="D94" s="132"/>
      <c r="E94" s="132"/>
      <c r="F94" s="132"/>
      <c r="G94" s="132"/>
      <c r="H94" s="122"/>
      <c r="I94" s="132"/>
      <c r="J94" s="132"/>
      <c r="K94" s="132"/>
      <c r="L94" s="132"/>
      <c r="M94" s="132"/>
      <c r="N94" s="132"/>
      <c r="O94" s="132"/>
      <c r="P94" s="132"/>
      <c r="Q94" s="132"/>
      <c r="R94" s="132"/>
      <c r="S94" s="132"/>
    </row>
    <row r="95" spans="1:19" x14ac:dyDescent="0.15">
      <c r="A95" s="128"/>
      <c r="B95" s="132"/>
      <c r="C95" s="132"/>
      <c r="D95" s="132"/>
      <c r="E95" s="132"/>
      <c r="F95" s="132"/>
      <c r="G95" s="132"/>
      <c r="H95" s="122"/>
      <c r="I95" s="132"/>
      <c r="J95" s="132"/>
      <c r="K95" s="132"/>
      <c r="L95" s="132"/>
      <c r="M95" s="132"/>
      <c r="N95" s="132"/>
      <c r="O95" s="132"/>
      <c r="P95" s="132"/>
      <c r="Q95" s="132"/>
      <c r="R95" s="132"/>
      <c r="S95" s="132"/>
    </row>
    <row r="96" spans="1:19" x14ac:dyDescent="0.15">
      <c r="A96" s="128"/>
      <c r="B96" s="132"/>
      <c r="C96" s="132"/>
      <c r="D96" s="132"/>
      <c r="E96" s="132"/>
      <c r="F96" s="132"/>
      <c r="G96" s="132"/>
      <c r="H96" s="122"/>
      <c r="I96" s="132"/>
      <c r="J96" s="132"/>
      <c r="K96" s="132"/>
      <c r="L96" s="132"/>
      <c r="M96" s="132"/>
      <c r="N96" s="132"/>
      <c r="O96" s="132"/>
      <c r="P96" s="132"/>
      <c r="Q96" s="132"/>
      <c r="R96" s="132"/>
      <c r="S96" s="132"/>
    </row>
    <row r="97" spans="1:19" x14ac:dyDescent="0.15">
      <c r="A97" s="128"/>
      <c r="B97" s="132"/>
      <c r="C97" s="132"/>
      <c r="D97" s="132"/>
      <c r="E97" s="132"/>
      <c r="F97" s="132"/>
      <c r="G97" s="132"/>
      <c r="H97" s="122"/>
      <c r="I97" s="132"/>
      <c r="J97" s="132"/>
      <c r="K97" s="132"/>
      <c r="L97" s="132"/>
      <c r="M97" s="132"/>
      <c r="N97" s="132"/>
      <c r="O97" s="132"/>
      <c r="P97" s="132"/>
      <c r="Q97" s="132"/>
      <c r="R97" s="132"/>
      <c r="S97" s="132"/>
    </row>
    <row r="98" spans="1:19" x14ac:dyDescent="0.15">
      <c r="A98" s="128"/>
      <c r="B98" s="132"/>
      <c r="C98" s="132"/>
      <c r="D98" s="132"/>
      <c r="E98" s="132"/>
      <c r="F98" s="132"/>
      <c r="G98" s="132"/>
      <c r="H98" s="122"/>
      <c r="I98" s="132"/>
      <c r="J98" s="132"/>
      <c r="K98" s="132"/>
      <c r="L98" s="132"/>
      <c r="M98" s="132"/>
      <c r="N98" s="132"/>
      <c r="O98" s="132"/>
      <c r="P98" s="132"/>
      <c r="Q98" s="132"/>
      <c r="R98" s="132"/>
      <c r="S98" s="132"/>
    </row>
    <row r="99" spans="1:19" x14ac:dyDescent="0.15">
      <c r="A99" s="128"/>
      <c r="B99" s="132"/>
      <c r="C99" s="132"/>
      <c r="D99" s="132"/>
      <c r="E99" s="132"/>
      <c r="F99" s="132"/>
      <c r="G99" s="132"/>
      <c r="H99" s="122"/>
      <c r="I99" s="132"/>
      <c r="J99" s="132"/>
      <c r="K99" s="132"/>
      <c r="L99" s="132"/>
      <c r="M99" s="132"/>
      <c r="N99" s="132"/>
      <c r="O99" s="132"/>
      <c r="P99" s="132"/>
      <c r="Q99" s="132"/>
      <c r="R99" s="132"/>
      <c r="S99" s="132"/>
    </row>
    <row r="100" spans="1:19" x14ac:dyDescent="0.15">
      <c r="A100" s="128"/>
      <c r="B100" s="132"/>
      <c r="C100" s="132"/>
      <c r="D100" s="132"/>
      <c r="E100" s="132"/>
      <c r="F100" s="132"/>
      <c r="G100" s="132"/>
      <c r="H100" s="122"/>
      <c r="I100" s="132"/>
      <c r="J100" s="132"/>
      <c r="K100" s="132"/>
      <c r="L100" s="132"/>
      <c r="M100" s="132"/>
      <c r="N100" s="132"/>
      <c r="O100" s="132"/>
      <c r="P100" s="132"/>
      <c r="Q100" s="132"/>
      <c r="R100" s="132"/>
      <c r="S100" s="132"/>
    </row>
  </sheetData>
  <phoneticPr fontId="5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tabColor theme="1"/>
  </sheetPr>
  <dimension ref="A1:V102"/>
  <sheetViews>
    <sheetView topLeftCell="D1"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5.625" style="116" bestFit="1" customWidth="1"/>
    <col min="2" max="2" width="9.25" style="116" bestFit="1" customWidth="1"/>
    <col min="3" max="6" width="20" style="116" bestFit="1" customWidth="1"/>
    <col min="7" max="7" width="5.25" style="116" bestFit="1" customWidth="1"/>
    <col min="8" max="8" width="11" style="116" bestFit="1" customWidth="1"/>
    <col min="9" max="9" width="7.25" style="116" bestFit="1" customWidth="1"/>
    <col min="10" max="10" width="9.25" style="116" bestFit="1" customWidth="1"/>
    <col min="11" max="11" width="11.375" style="116" bestFit="1" customWidth="1"/>
    <col min="12" max="14" width="9.25" style="116" bestFit="1" customWidth="1"/>
    <col min="15" max="15" width="13.5" style="116" bestFit="1" customWidth="1"/>
    <col min="16" max="16" width="5.25" style="116" bestFit="1" customWidth="1"/>
    <col min="17" max="17" width="17.875" style="116" bestFit="1" customWidth="1"/>
    <col min="18" max="18" width="5.25" style="116" bestFit="1" customWidth="1"/>
    <col min="19" max="19" width="15.5" style="116" bestFit="1" customWidth="1"/>
    <col min="20" max="20" width="13.5" style="116" bestFit="1" customWidth="1"/>
    <col min="21" max="21" width="9.25" style="116" bestFit="1" customWidth="1"/>
    <col min="22" max="22" width="12" style="116" bestFit="1" customWidth="1"/>
    <col min="23" max="23" width="8.75" style="116" customWidth="1"/>
    <col min="24" max="16384" width="8.75" style="116"/>
  </cols>
  <sheetData>
    <row r="1" spans="1:22" x14ac:dyDescent="0.15">
      <c r="A1" s="127"/>
      <c r="B1" s="124" t="s">
        <v>699</v>
      </c>
      <c r="C1" s="125"/>
      <c r="D1" s="125"/>
      <c r="E1" s="125"/>
      <c r="F1" s="119"/>
      <c r="G1" s="127" t="s">
        <v>700</v>
      </c>
      <c r="H1" s="127" t="s">
        <v>701</v>
      </c>
      <c r="I1" s="126" t="s">
        <v>702</v>
      </c>
      <c r="J1" s="119"/>
      <c r="K1" s="124" t="s">
        <v>703</v>
      </c>
      <c r="L1" s="125"/>
      <c r="M1" s="125"/>
      <c r="N1" s="125"/>
      <c r="O1" s="125"/>
      <c r="P1" s="125"/>
      <c r="Q1" s="125"/>
      <c r="R1" s="119"/>
      <c r="S1" s="127" t="s">
        <v>654</v>
      </c>
      <c r="T1" s="124" t="s">
        <v>715</v>
      </c>
      <c r="U1" s="125"/>
      <c r="V1" s="127" t="s">
        <v>716</v>
      </c>
    </row>
    <row r="2" spans="1:22" x14ac:dyDescent="0.15">
      <c r="A2" s="129"/>
      <c r="B2" s="128" t="s">
        <v>704</v>
      </c>
      <c r="C2" s="131" t="s">
        <v>705</v>
      </c>
      <c r="D2" s="131" t="s">
        <v>706</v>
      </c>
      <c r="E2" s="131" t="s">
        <v>707</v>
      </c>
      <c r="F2" s="131" t="s">
        <v>708</v>
      </c>
      <c r="G2" s="129"/>
      <c r="H2" s="129"/>
      <c r="I2" s="129"/>
      <c r="J2" s="128" t="s">
        <v>709</v>
      </c>
      <c r="K2" s="128" t="s">
        <v>710</v>
      </c>
      <c r="L2" s="128" t="s">
        <v>661</v>
      </c>
      <c r="M2" s="128" t="s">
        <v>664</v>
      </c>
      <c r="N2" s="128" t="s">
        <v>669</v>
      </c>
      <c r="O2" s="131" t="s">
        <v>717</v>
      </c>
      <c r="P2" s="131" t="s">
        <v>718</v>
      </c>
      <c r="Q2" s="131" t="s">
        <v>719</v>
      </c>
      <c r="R2" s="128" t="s">
        <v>711</v>
      </c>
      <c r="S2" s="129"/>
      <c r="T2" s="128" t="s">
        <v>651</v>
      </c>
      <c r="U2" s="124" t="s">
        <v>650</v>
      </c>
      <c r="V2" s="129"/>
    </row>
    <row r="3" spans="1:22" x14ac:dyDescent="0.15">
      <c r="A3" s="131" t="s">
        <v>720</v>
      </c>
      <c r="B3" s="117"/>
      <c r="C3" s="117"/>
      <c r="D3" s="117"/>
      <c r="E3" s="117"/>
      <c r="F3" s="117"/>
      <c r="G3" s="117"/>
      <c r="H3" s="118"/>
      <c r="I3" s="117"/>
      <c r="J3" s="117"/>
      <c r="K3" s="117"/>
      <c r="L3" s="117"/>
      <c r="M3" s="117"/>
      <c r="N3" s="117"/>
      <c r="O3" s="117"/>
      <c r="P3" s="117"/>
      <c r="Q3" s="117"/>
      <c r="R3" s="117"/>
      <c r="S3" s="117"/>
      <c r="T3" s="117"/>
      <c r="U3" s="117"/>
      <c r="V3" s="118"/>
    </row>
    <row r="4" spans="1:22" x14ac:dyDescent="0.15">
      <c r="A4" s="131" t="s">
        <v>721</v>
      </c>
      <c r="B4" s="117"/>
      <c r="C4" s="117"/>
      <c r="D4" s="117"/>
      <c r="E4" s="117"/>
      <c r="F4" s="117"/>
      <c r="G4" s="117"/>
      <c r="H4" s="118"/>
      <c r="I4" s="117"/>
      <c r="J4" s="117"/>
      <c r="K4" s="117"/>
      <c r="L4" s="117"/>
      <c r="M4" s="117"/>
      <c r="N4" s="117"/>
      <c r="O4" s="117"/>
      <c r="P4" s="117"/>
      <c r="Q4" s="117"/>
      <c r="R4" s="117"/>
      <c r="S4" s="117"/>
      <c r="T4" s="117"/>
      <c r="U4" s="117"/>
      <c r="V4" s="118"/>
    </row>
    <row r="5" spans="1:22" x14ac:dyDescent="0.15">
      <c r="A5" s="131" t="s">
        <v>722</v>
      </c>
      <c r="B5" s="117"/>
      <c r="C5" s="117"/>
      <c r="D5" s="117"/>
      <c r="E5" s="117"/>
      <c r="F5" s="117"/>
      <c r="G5" s="117"/>
      <c r="H5" s="118"/>
      <c r="I5" s="117"/>
      <c r="J5" s="117"/>
      <c r="K5" s="117"/>
      <c r="L5" s="117"/>
      <c r="M5" s="117"/>
      <c r="N5" s="117"/>
      <c r="O5" s="117"/>
      <c r="P5" s="117"/>
      <c r="Q5" s="117"/>
      <c r="R5" s="117"/>
      <c r="S5" s="117"/>
      <c r="T5" s="117"/>
      <c r="U5" s="117"/>
      <c r="V5" s="118"/>
    </row>
    <row r="6" spans="1:22" x14ac:dyDescent="0.15">
      <c r="A6" s="131" t="s">
        <v>723</v>
      </c>
      <c r="B6" s="117"/>
      <c r="C6" s="117"/>
      <c r="D6" s="117"/>
      <c r="E6" s="117"/>
      <c r="F6" s="117"/>
      <c r="G6" s="117"/>
      <c r="H6" s="118"/>
      <c r="I6" s="117"/>
      <c r="J6" s="117"/>
      <c r="K6" s="117"/>
      <c r="L6" s="117"/>
      <c r="M6" s="117"/>
      <c r="N6" s="117"/>
      <c r="O6" s="117"/>
      <c r="P6" s="117"/>
      <c r="Q6" s="117"/>
      <c r="R6" s="117"/>
      <c r="S6" s="117"/>
      <c r="T6" s="117"/>
      <c r="U6" s="117"/>
      <c r="V6" s="118"/>
    </row>
    <row r="7" spans="1:22" x14ac:dyDescent="0.15">
      <c r="A7" s="131" t="s">
        <v>724</v>
      </c>
      <c r="B7" s="117"/>
      <c r="C7" s="117"/>
      <c r="D7" s="117"/>
      <c r="E7" s="117"/>
      <c r="F7" s="117"/>
      <c r="G7" s="117"/>
      <c r="H7" s="118"/>
      <c r="I7" s="117"/>
      <c r="J7" s="117"/>
      <c r="K7" s="117"/>
      <c r="L7" s="117"/>
      <c r="M7" s="117"/>
      <c r="N7" s="117"/>
      <c r="O7" s="117"/>
      <c r="P7" s="117"/>
      <c r="Q7" s="117"/>
      <c r="R7" s="117"/>
      <c r="S7" s="117"/>
      <c r="T7" s="117"/>
      <c r="U7" s="117"/>
      <c r="V7" s="118"/>
    </row>
    <row r="8" spans="1:22" x14ac:dyDescent="0.15">
      <c r="A8" s="131" t="s">
        <v>725</v>
      </c>
      <c r="B8" s="117"/>
      <c r="C8" s="117"/>
      <c r="D8" s="117"/>
      <c r="E8" s="117"/>
      <c r="F8" s="117"/>
      <c r="G8" s="117"/>
      <c r="H8" s="118"/>
      <c r="I8" s="117"/>
      <c r="J8" s="117"/>
      <c r="K8" s="117"/>
      <c r="L8" s="117"/>
      <c r="M8" s="117"/>
      <c r="N8" s="117"/>
      <c r="O8" s="117"/>
      <c r="P8" s="117"/>
      <c r="Q8" s="117"/>
      <c r="R8" s="117"/>
      <c r="S8" s="117"/>
      <c r="T8" s="117"/>
      <c r="U8" s="117"/>
      <c r="V8" s="118"/>
    </row>
    <row r="9" spans="1:22" x14ac:dyDescent="0.15">
      <c r="A9" s="131" t="s">
        <v>726</v>
      </c>
      <c r="B9" s="117"/>
      <c r="C9" s="117"/>
      <c r="D9" s="117"/>
      <c r="E9" s="117"/>
      <c r="F9" s="117"/>
      <c r="G9" s="117"/>
      <c r="H9" s="117"/>
      <c r="I9" s="117"/>
      <c r="J9" s="117"/>
      <c r="K9" s="117"/>
      <c r="L9" s="117"/>
      <c r="M9" s="117"/>
      <c r="N9" s="117"/>
      <c r="O9" s="117"/>
      <c r="P9" s="117"/>
      <c r="Q9" s="117"/>
      <c r="R9" s="117"/>
      <c r="S9" s="117"/>
      <c r="T9" s="117"/>
      <c r="U9" s="117"/>
      <c r="V9" s="118"/>
    </row>
    <row r="10" spans="1:22" x14ac:dyDescent="0.15">
      <c r="A10" s="131" t="s">
        <v>727</v>
      </c>
      <c r="B10" s="117"/>
      <c r="C10" s="117"/>
      <c r="D10" s="117"/>
      <c r="E10" s="117"/>
      <c r="F10" s="117"/>
      <c r="G10" s="117"/>
      <c r="H10" s="117"/>
      <c r="I10" s="117"/>
      <c r="J10" s="117"/>
      <c r="K10" s="117"/>
      <c r="L10" s="117"/>
      <c r="M10" s="117"/>
      <c r="N10" s="117"/>
      <c r="O10" s="117"/>
      <c r="P10" s="117"/>
      <c r="Q10" s="117"/>
      <c r="R10" s="117"/>
      <c r="S10" s="117"/>
      <c r="T10" s="117"/>
      <c r="U10" s="117"/>
      <c r="V10" s="117"/>
    </row>
    <row r="11" spans="1:22" x14ac:dyDescent="0.15">
      <c r="A11" s="131" t="s">
        <v>728</v>
      </c>
      <c r="B11" s="117"/>
      <c r="C11" s="117"/>
      <c r="D11" s="117"/>
      <c r="E11" s="117"/>
      <c r="F11" s="117"/>
      <c r="G11" s="117"/>
      <c r="H11" s="117"/>
      <c r="I11" s="117"/>
      <c r="J11" s="117"/>
      <c r="K11" s="117"/>
      <c r="L11" s="117"/>
      <c r="M11" s="117"/>
      <c r="N11" s="117"/>
      <c r="O11" s="117"/>
      <c r="P11" s="117"/>
      <c r="Q11" s="117"/>
      <c r="R11" s="117"/>
      <c r="S11" s="117"/>
      <c r="T11" s="117"/>
      <c r="U11" s="117"/>
      <c r="V11" s="117"/>
    </row>
    <row r="12" spans="1:22" x14ac:dyDescent="0.15">
      <c r="A12" s="131" t="s">
        <v>729</v>
      </c>
      <c r="B12" s="117"/>
      <c r="C12" s="117"/>
      <c r="D12" s="117"/>
      <c r="E12" s="117"/>
      <c r="F12" s="117"/>
      <c r="G12" s="117"/>
      <c r="H12" s="117"/>
      <c r="I12" s="117"/>
      <c r="J12" s="117"/>
      <c r="K12" s="117"/>
      <c r="L12" s="117"/>
      <c r="M12" s="117"/>
      <c r="N12" s="117"/>
      <c r="O12" s="117"/>
      <c r="P12" s="117"/>
      <c r="Q12" s="117"/>
      <c r="R12" s="117"/>
      <c r="S12" s="117"/>
      <c r="T12" s="117"/>
      <c r="U12" s="117"/>
      <c r="V12" s="117"/>
    </row>
    <row r="13" spans="1:22" x14ac:dyDescent="0.15">
      <c r="A13" s="131" t="s">
        <v>730</v>
      </c>
      <c r="B13" s="117"/>
      <c r="C13" s="117"/>
      <c r="D13" s="117"/>
      <c r="E13" s="117"/>
      <c r="F13" s="117"/>
      <c r="G13" s="117"/>
      <c r="H13" s="117"/>
      <c r="I13" s="117"/>
      <c r="J13" s="117"/>
      <c r="K13" s="117"/>
      <c r="L13" s="117"/>
      <c r="M13" s="117"/>
      <c r="N13" s="117"/>
      <c r="O13" s="117"/>
      <c r="P13" s="117"/>
      <c r="Q13" s="117"/>
      <c r="R13" s="117"/>
      <c r="S13" s="117"/>
      <c r="T13" s="117"/>
      <c r="U13" s="117"/>
      <c r="V13" s="117"/>
    </row>
    <row r="14" spans="1:22" x14ac:dyDescent="0.15">
      <c r="A14" s="131" t="s">
        <v>731</v>
      </c>
      <c r="B14" s="117"/>
      <c r="C14" s="117"/>
      <c r="D14" s="117"/>
      <c r="E14" s="117"/>
      <c r="F14" s="117"/>
      <c r="G14" s="117"/>
      <c r="H14" s="117"/>
      <c r="I14" s="117"/>
      <c r="J14" s="117"/>
      <c r="K14" s="117"/>
      <c r="L14" s="117"/>
      <c r="M14" s="117"/>
      <c r="N14" s="117"/>
      <c r="O14" s="117"/>
      <c r="P14" s="117"/>
      <c r="Q14" s="117"/>
      <c r="R14" s="117"/>
      <c r="S14" s="117"/>
      <c r="T14" s="117"/>
      <c r="U14" s="117"/>
      <c r="V14" s="117"/>
    </row>
    <row r="15" spans="1:22" x14ac:dyDescent="0.15">
      <c r="A15" s="131" t="s">
        <v>732</v>
      </c>
      <c r="B15" s="117"/>
      <c r="C15" s="117"/>
      <c r="D15" s="117"/>
      <c r="E15" s="117"/>
      <c r="F15" s="117"/>
      <c r="G15" s="117"/>
      <c r="H15" s="117"/>
      <c r="I15" s="117"/>
      <c r="J15" s="117"/>
      <c r="K15" s="117"/>
      <c r="L15" s="117"/>
      <c r="M15" s="117"/>
      <c r="N15" s="117"/>
      <c r="O15" s="117"/>
      <c r="P15" s="117"/>
      <c r="Q15" s="117"/>
      <c r="R15" s="117"/>
      <c r="S15" s="117"/>
      <c r="T15" s="117"/>
      <c r="U15" s="117"/>
      <c r="V15" s="117"/>
    </row>
    <row r="16" spans="1:22" x14ac:dyDescent="0.15">
      <c r="A16" s="131" t="s">
        <v>733</v>
      </c>
      <c r="B16" s="117"/>
      <c r="C16" s="117"/>
      <c r="D16" s="117"/>
      <c r="E16" s="117"/>
      <c r="F16" s="117"/>
      <c r="G16" s="117"/>
      <c r="H16" s="117"/>
      <c r="I16" s="117"/>
      <c r="J16" s="117"/>
      <c r="K16" s="117"/>
      <c r="L16" s="117"/>
      <c r="M16" s="117"/>
      <c r="N16" s="117"/>
      <c r="O16" s="117"/>
      <c r="P16" s="117"/>
      <c r="Q16" s="117"/>
      <c r="R16" s="117"/>
      <c r="S16" s="117"/>
      <c r="T16" s="117"/>
      <c r="U16" s="117"/>
      <c r="V16" s="117"/>
    </row>
    <row r="17" spans="1:22" x14ac:dyDescent="0.15">
      <c r="A17" s="131" t="s">
        <v>734</v>
      </c>
      <c r="B17" s="117"/>
      <c r="C17" s="117"/>
      <c r="D17" s="117"/>
      <c r="E17" s="117"/>
      <c r="F17" s="117"/>
      <c r="G17" s="117"/>
      <c r="H17" s="117"/>
      <c r="I17" s="117"/>
      <c r="J17" s="117"/>
      <c r="K17" s="117"/>
      <c r="L17" s="117"/>
      <c r="M17" s="117"/>
      <c r="N17" s="117"/>
      <c r="O17" s="117"/>
      <c r="P17" s="117"/>
      <c r="Q17" s="117"/>
      <c r="R17" s="117"/>
      <c r="S17" s="117"/>
      <c r="T17" s="117"/>
      <c r="U17" s="117"/>
      <c r="V17" s="117"/>
    </row>
    <row r="18" spans="1:22" x14ac:dyDescent="0.15">
      <c r="A18" s="131" t="s">
        <v>735</v>
      </c>
      <c r="B18" s="117"/>
      <c r="C18" s="117"/>
      <c r="D18" s="117"/>
      <c r="E18" s="117"/>
      <c r="F18" s="117"/>
      <c r="G18" s="117"/>
      <c r="H18" s="117"/>
      <c r="I18" s="117"/>
      <c r="J18" s="117"/>
      <c r="K18" s="117"/>
      <c r="L18" s="117"/>
      <c r="M18" s="117"/>
      <c r="N18" s="117"/>
      <c r="O18" s="117"/>
      <c r="P18" s="117"/>
      <c r="Q18" s="117"/>
      <c r="R18" s="117"/>
      <c r="S18" s="117"/>
      <c r="T18" s="117"/>
      <c r="U18" s="117"/>
      <c r="V18" s="117"/>
    </row>
    <row r="19" spans="1:22" x14ac:dyDescent="0.15">
      <c r="A19" s="131" t="s">
        <v>736</v>
      </c>
      <c r="B19" s="117"/>
      <c r="C19" s="117"/>
      <c r="D19" s="117"/>
      <c r="E19" s="117"/>
      <c r="F19" s="117"/>
      <c r="G19" s="117"/>
      <c r="H19" s="117"/>
      <c r="I19" s="117"/>
      <c r="J19" s="117"/>
      <c r="K19" s="117"/>
      <c r="L19" s="117"/>
      <c r="M19" s="117"/>
      <c r="N19" s="117"/>
      <c r="O19" s="117"/>
      <c r="P19" s="117"/>
      <c r="Q19" s="117"/>
      <c r="R19" s="117"/>
      <c r="S19" s="117"/>
      <c r="T19" s="117"/>
      <c r="U19" s="117"/>
      <c r="V19" s="117"/>
    </row>
    <row r="20" spans="1:22" customFormat="1" x14ac:dyDescent="0.15">
      <c r="A20" s="131" t="s">
        <v>737</v>
      </c>
      <c r="B20" s="117"/>
      <c r="C20" s="117"/>
      <c r="D20" s="117"/>
      <c r="E20" s="117"/>
      <c r="F20" s="117"/>
      <c r="G20" s="117"/>
      <c r="H20" s="117"/>
      <c r="I20" s="117"/>
      <c r="J20" s="117"/>
      <c r="K20" s="117"/>
      <c r="L20" s="117"/>
      <c r="M20" s="117"/>
      <c r="N20" s="117"/>
      <c r="O20" s="117"/>
      <c r="P20" s="117"/>
      <c r="Q20" s="117"/>
      <c r="R20" s="117"/>
      <c r="S20" s="117"/>
      <c r="T20" s="117"/>
      <c r="U20" s="117"/>
      <c r="V20" s="117"/>
    </row>
    <row r="21" spans="1:22" x14ac:dyDescent="0.15">
      <c r="A21" s="131" t="s">
        <v>738</v>
      </c>
      <c r="B21" s="117"/>
      <c r="C21" s="117"/>
      <c r="D21" s="117"/>
      <c r="E21" s="117"/>
      <c r="F21" s="117"/>
      <c r="G21" s="117"/>
      <c r="H21" s="117"/>
      <c r="I21" s="117"/>
      <c r="J21" s="117"/>
      <c r="K21" s="117"/>
      <c r="L21" s="117"/>
      <c r="M21" s="117"/>
      <c r="N21" s="117"/>
      <c r="O21" s="117"/>
      <c r="P21" s="117"/>
      <c r="Q21" s="117"/>
      <c r="R21" s="117"/>
      <c r="S21" s="117"/>
      <c r="T21" s="117"/>
      <c r="U21" s="117"/>
      <c r="V21" s="117"/>
    </row>
    <row r="22" spans="1:22" x14ac:dyDescent="0.15">
      <c r="A22" s="131" t="s">
        <v>739</v>
      </c>
      <c r="B22" s="117"/>
      <c r="C22" s="117"/>
      <c r="D22" s="117"/>
      <c r="E22" s="117"/>
      <c r="F22" s="117"/>
      <c r="G22" s="117"/>
      <c r="H22" s="117"/>
      <c r="I22" s="117"/>
      <c r="J22" s="117"/>
      <c r="K22" s="117"/>
      <c r="L22" s="117"/>
      <c r="M22" s="117"/>
      <c r="N22" s="117"/>
      <c r="O22" s="117"/>
      <c r="P22" s="117"/>
      <c r="Q22" s="117"/>
      <c r="R22" s="117"/>
      <c r="S22" s="117"/>
      <c r="T22" s="117"/>
      <c r="U22" s="117"/>
      <c r="V22" s="117"/>
    </row>
    <row r="23" spans="1:22" x14ac:dyDescent="0.15">
      <c r="A23" s="131" t="s">
        <v>740</v>
      </c>
      <c r="B23" s="117"/>
      <c r="C23" s="117"/>
      <c r="D23" s="117"/>
      <c r="E23" s="117"/>
      <c r="F23" s="117"/>
      <c r="G23" s="117"/>
      <c r="H23" s="117"/>
      <c r="I23" s="117"/>
      <c r="J23" s="117"/>
      <c r="K23" s="117"/>
      <c r="L23" s="117"/>
      <c r="M23" s="117"/>
      <c r="N23" s="117"/>
      <c r="O23" s="117"/>
      <c r="P23" s="117"/>
      <c r="Q23" s="117"/>
      <c r="R23" s="117"/>
      <c r="S23" s="117"/>
      <c r="T23" s="117"/>
      <c r="U23" s="117"/>
      <c r="V23" s="117"/>
    </row>
    <row r="24" spans="1:22" x14ac:dyDescent="0.15">
      <c r="A24" s="131" t="s">
        <v>741</v>
      </c>
      <c r="B24" s="117"/>
      <c r="C24" s="117"/>
      <c r="D24" s="117"/>
      <c r="E24" s="117"/>
      <c r="F24" s="117"/>
      <c r="G24" s="117"/>
      <c r="H24" s="117"/>
      <c r="I24" s="117"/>
      <c r="J24" s="117"/>
      <c r="K24" s="117"/>
      <c r="L24" s="117"/>
      <c r="M24" s="117"/>
      <c r="N24" s="117"/>
      <c r="O24" s="117"/>
      <c r="P24" s="117"/>
      <c r="Q24" s="117"/>
      <c r="R24" s="117"/>
      <c r="S24" s="117"/>
      <c r="T24" s="117"/>
      <c r="U24" s="117"/>
      <c r="V24" s="117"/>
    </row>
    <row r="25" spans="1:22" x14ac:dyDescent="0.15">
      <c r="A25" s="131" t="s">
        <v>742</v>
      </c>
      <c r="B25" s="117"/>
      <c r="C25" s="117"/>
      <c r="D25" s="117"/>
      <c r="E25" s="117"/>
      <c r="F25" s="117"/>
      <c r="G25" s="117"/>
      <c r="H25" s="117"/>
      <c r="I25" s="117"/>
      <c r="J25" s="117"/>
      <c r="K25" s="117"/>
      <c r="L25" s="117"/>
      <c r="M25" s="117"/>
      <c r="N25" s="117"/>
      <c r="O25" s="117"/>
      <c r="P25" s="117"/>
      <c r="Q25" s="117"/>
      <c r="R25" s="117"/>
      <c r="S25" s="117"/>
      <c r="T25" s="117"/>
      <c r="U25" s="117"/>
      <c r="V25" s="117"/>
    </row>
    <row r="26" spans="1:22" x14ac:dyDescent="0.15">
      <c r="A26" s="131" t="s">
        <v>743</v>
      </c>
      <c r="B26" s="117"/>
      <c r="C26" s="117"/>
      <c r="D26" s="117"/>
      <c r="E26" s="117"/>
      <c r="F26" s="117"/>
      <c r="G26" s="117"/>
      <c r="H26" s="117"/>
      <c r="I26" s="117"/>
      <c r="J26" s="117"/>
      <c r="K26" s="117"/>
      <c r="L26" s="117"/>
      <c r="M26" s="117"/>
      <c r="N26" s="117"/>
      <c r="O26" s="117"/>
      <c r="P26" s="117"/>
      <c r="Q26" s="117"/>
      <c r="R26" s="117"/>
      <c r="S26" s="117"/>
      <c r="T26" s="117"/>
      <c r="U26" s="117"/>
      <c r="V26" s="117"/>
    </row>
    <row r="27" spans="1:22" x14ac:dyDescent="0.15">
      <c r="A27" s="131" t="s">
        <v>744</v>
      </c>
      <c r="B27" s="117"/>
      <c r="C27" s="117"/>
      <c r="D27" s="117"/>
      <c r="E27" s="117"/>
      <c r="F27" s="117"/>
      <c r="G27" s="117"/>
      <c r="H27" s="117"/>
      <c r="I27" s="117"/>
      <c r="J27" s="117"/>
      <c r="K27" s="117"/>
      <c r="L27" s="117"/>
      <c r="M27" s="117"/>
      <c r="N27" s="117"/>
      <c r="O27" s="117"/>
      <c r="P27" s="117"/>
      <c r="Q27" s="117"/>
      <c r="R27" s="117"/>
      <c r="S27" s="117"/>
      <c r="T27" s="117"/>
      <c r="U27" s="117"/>
      <c r="V27" s="117"/>
    </row>
    <row r="28" spans="1:22" x14ac:dyDescent="0.15">
      <c r="A28" s="131" t="s">
        <v>745</v>
      </c>
      <c r="B28" s="117"/>
      <c r="C28" s="117"/>
      <c r="D28" s="117"/>
      <c r="E28" s="117"/>
      <c r="F28" s="117"/>
      <c r="G28" s="117"/>
      <c r="H28" s="117"/>
      <c r="I28" s="117"/>
      <c r="J28" s="117"/>
      <c r="K28" s="117"/>
      <c r="L28" s="117"/>
      <c r="M28" s="117"/>
      <c r="N28" s="117"/>
      <c r="O28" s="117"/>
      <c r="P28" s="117"/>
      <c r="Q28" s="117"/>
      <c r="R28" s="117"/>
      <c r="S28" s="117"/>
      <c r="T28" s="117"/>
      <c r="U28" s="117"/>
      <c r="V28" s="117"/>
    </row>
    <row r="29" spans="1:22" x14ac:dyDescent="0.15">
      <c r="A29" s="131" t="s">
        <v>746</v>
      </c>
      <c r="B29" s="117"/>
      <c r="C29" s="117"/>
      <c r="D29" s="117"/>
      <c r="E29" s="117"/>
      <c r="F29" s="117"/>
      <c r="G29" s="117"/>
      <c r="H29" s="117"/>
      <c r="I29" s="117"/>
      <c r="J29" s="117"/>
      <c r="K29" s="117"/>
      <c r="L29" s="117"/>
      <c r="M29" s="117"/>
      <c r="N29" s="117"/>
      <c r="O29" s="117"/>
      <c r="P29" s="117"/>
      <c r="Q29" s="117"/>
      <c r="R29" s="117"/>
      <c r="S29" s="117"/>
      <c r="T29" s="117"/>
      <c r="U29" s="117"/>
      <c r="V29" s="117"/>
    </row>
    <row r="30" spans="1:22" x14ac:dyDescent="0.15">
      <c r="A30" s="131" t="s">
        <v>747</v>
      </c>
      <c r="B30" s="117"/>
      <c r="C30" s="117"/>
      <c r="D30" s="117"/>
      <c r="E30" s="117"/>
      <c r="F30" s="117"/>
      <c r="G30" s="117"/>
      <c r="H30" s="117"/>
      <c r="I30" s="117"/>
      <c r="J30" s="117"/>
      <c r="K30" s="117"/>
      <c r="L30" s="117"/>
      <c r="M30" s="117"/>
      <c r="N30" s="117"/>
      <c r="O30" s="117"/>
      <c r="P30" s="117"/>
      <c r="Q30" s="117"/>
      <c r="R30" s="117"/>
      <c r="S30" s="117"/>
      <c r="T30" s="117"/>
      <c r="U30" s="117"/>
      <c r="V30" s="117"/>
    </row>
    <row r="31" spans="1:22" x14ac:dyDescent="0.15">
      <c r="A31" s="131" t="s">
        <v>748</v>
      </c>
      <c r="B31" s="117"/>
      <c r="C31" s="117"/>
      <c r="D31" s="117"/>
      <c r="E31" s="117"/>
      <c r="F31" s="117"/>
      <c r="G31" s="117"/>
      <c r="H31" s="117"/>
      <c r="I31" s="117"/>
      <c r="J31" s="117"/>
      <c r="K31" s="117"/>
      <c r="L31" s="117"/>
      <c r="M31" s="117"/>
      <c r="N31" s="117"/>
      <c r="O31" s="117"/>
      <c r="P31" s="117"/>
      <c r="Q31" s="117"/>
      <c r="R31" s="117"/>
      <c r="S31" s="117"/>
      <c r="T31" s="117"/>
      <c r="U31" s="117"/>
      <c r="V31" s="117"/>
    </row>
    <row r="32" spans="1:22" x14ac:dyDescent="0.15">
      <c r="A32" s="131" t="s">
        <v>749</v>
      </c>
      <c r="B32" s="117"/>
      <c r="C32" s="117"/>
      <c r="D32" s="117"/>
      <c r="E32" s="117"/>
      <c r="F32" s="117"/>
      <c r="G32" s="117"/>
      <c r="H32" s="117"/>
      <c r="I32" s="117"/>
      <c r="J32" s="117"/>
      <c r="K32" s="117"/>
      <c r="L32" s="117"/>
      <c r="M32" s="117"/>
      <c r="N32" s="117"/>
      <c r="O32" s="117"/>
      <c r="P32" s="117"/>
      <c r="Q32" s="117"/>
      <c r="R32" s="117"/>
      <c r="S32" s="117"/>
      <c r="T32" s="117"/>
      <c r="U32" s="117"/>
      <c r="V32" s="117"/>
    </row>
    <row r="33" spans="1:22" x14ac:dyDescent="0.15">
      <c r="A33" s="131" t="s">
        <v>750</v>
      </c>
      <c r="B33" s="117"/>
      <c r="C33" s="117"/>
      <c r="D33" s="117"/>
      <c r="E33" s="117"/>
      <c r="F33" s="117"/>
      <c r="G33" s="117"/>
      <c r="H33" s="117"/>
      <c r="I33" s="117"/>
      <c r="J33" s="117"/>
      <c r="K33" s="117"/>
      <c r="L33" s="117"/>
      <c r="M33" s="117"/>
      <c r="N33" s="117"/>
      <c r="O33" s="117"/>
      <c r="P33" s="117"/>
      <c r="Q33" s="117"/>
      <c r="R33" s="117"/>
      <c r="S33" s="117"/>
      <c r="T33" s="117"/>
      <c r="U33" s="117"/>
      <c r="V33" s="117"/>
    </row>
    <row r="34" spans="1:22" x14ac:dyDescent="0.15">
      <c r="A34" s="131" t="s">
        <v>751</v>
      </c>
      <c r="B34" s="117"/>
      <c r="C34" s="117"/>
      <c r="D34" s="117"/>
      <c r="E34" s="117"/>
      <c r="F34" s="117"/>
      <c r="G34" s="117"/>
      <c r="H34" s="117"/>
      <c r="I34" s="117"/>
      <c r="J34" s="117"/>
      <c r="K34" s="117"/>
      <c r="L34" s="117"/>
      <c r="M34" s="117"/>
      <c r="N34" s="117"/>
      <c r="O34" s="117"/>
      <c r="P34" s="117"/>
      <c r="Q34" s="117"/>
      <c r="R34" s="117"/>
      <c r="S34" s="117"/>
      <c r="T34" s="117"/>
      <c r="U34" s="117"/>
      <c r="V34" s="117"/>
    </row>
    <row r="35" spans="1:22" x14ac:dyDescent="0.15">
      <c r="A35" s="131" t="s">
        <v>752</v>
      </c>
      <c r="B35" s="117"/>
      <c r="C35" s="117"/>
      <c r="D35" s="117"/>
      <c r="E35" s="117"/>
      <c r="F35" s="117"/>
      <c r="G35" s="117"/>
      <c r="H35" s="117"/>
      <c r="I35" s="117"/>
      <c r="J35" s="117"/>
      <c r="K35" s="117"/>
      <c r="L35" s="117"/>
      <c r="M35" s="117"/>
      <c r="N35" s="117"/>
      <c r="O35" s="117"/>
      <c r="P35" s="117"/>
      <c r="Q35" s="117"/>
      <c r="R35" s="117"/>
      <c r="S35" s="117"/>
      <c r="T35" s="117"/>
      <c r="U35" s="117"/>
      <c r="V35" s="117"/>
    </row>
    <row r="36" spans="1:22" x14ac:dyDescent="0.15">
      <c r="A36" s="131" t="s">
        <v>753</v>
      </c>
      <c r="B36" s="117"/>
      <c r="C36" s="117"/>
      <c r="D36" s="117"/>
      <c r="E36" s="117"/>
      <c r="F36" s="117"/>
      <c r="G36" s="117"/>
      <c r="H36" s="117"/>
      <c r="I36" s="117"/>
      <c r="J36" s="117"/>
      <c r="K36" s="117"/>
      <c r="L36" s="117"/>
      <c r="M36" s="117"/>
      <c r="N36" s="117"/>
      <c r="O36" s="117"/>
      <c r="P36" s="117"/>
      <c r="Q36" s="117"/>
      <c r="R36" s="117"/>
      <c r="S36" s="117"/>
      <c r="T36" s="117"/>
      <c r="U36" s="117"/>
      <c r="V36" s="117"/>
    </row>
    <row r="37" spans="1:22" x14ac:dyDescent="0.15">
      <c r="A37" s="131" t="s">
        <v>754</v>
      </c>
      <c r="B37" s="117"/>
      <c r="C37" s="117"/>
      <c r="D37" s="117"/>
      <c r="E37" s="117"/>
      <c r="F37" s="117"/>
      <c r="G37" s="117"/>
      <c r="H37" s="117"/>
      <c r="I37" s="117"/>
      <c r="J37" s="117"/>
      <c r="K37" s="117"/>
      <c r="L37" s="117"/>
      <c r="M37" s="117"/>
      <c r="N37" s="117"/>
      <c r="O37" s="117"/>
      <c r="P37" s="117"/>
      <c r="Q37" s="117"/>
      <c r="R37" s="117"/>
      <c r="S37" s="117"/>
      <c r="T37" s="117"/>
      <c r="U37" s="117"/>
      <c r="V37" s="117"/>
    </row>
    <row r="38" spans="1:22" x14ac:dyDescent="0.15">
      <c r="A38" s="131" t="s">
        <v>755</v>
      </c>
      <c r="B38" s="117"/>
      <c r="C38" s="117"/>
      <c r="D38" s="117"/>
      <c r="E38" s="117"/>
      <c r="F38" s="117"/>
      <c r="G38" s="117"/>
      <c r="H38" s="117"/>
      <c r="I38" s="117"/>
      <c r="J38" s="117"/>
      <c r="K38" s="117"/>
      <c r="L38" s="117"/>
      <c r="M38" s="117"/>
      <c r="N38" s="117"/>
      <c r="O38" s="117"/>
      <c r="P38" s="117"/>
      <c r="Q38" s="117"/>
      <c r="R38" s="117"/>
      <c r="S38" s="117"/>
      <c r="T38" s="117"/>
      <c r="U38" s="117"/>
      <c r="V38" s="117"/>
    </row>
    <row r="39" spans="1:22" x14ac:dyDescent="0.15">
      <c r="A39" s="131" t="s">
        <v>756</v>
      </c>
      <c r="B39" s="117"/>
      <c r="C39" s="117"/>
      <c r="D39" s="117"/>
      <c r="E39" s="117"/>
      <c r="F39" s="117"/>
      <c r="G39" s="117"/>
      <c r="H39" s="117"/>
      <c r="I39" s="117"/>
      <c r="J39" s="117"/>
      <c r="K39" s="117"/>
      <c r="L39" s="117"/>
      <c r="M39" s="117"/>
      <c r="N39" s="117"/>
      <c r="O39" s="117"/>
      <c r="P39" s="117"/>
      <c r="Q39" s="117"/>
      <c r="R39" s="117"/>
      <c r="S39" s="117"/>
      <c r="T39" s="117"/>
      <c r="U39" s="117"/>
      <c r="V39" s="117"/>
    </row>
    <row r="40" spans="1:22" x14ac:dyDescent="0.15">
      <c r="A40" s="131" t="s">
        <v>757</v>
      </c>
      <c r="B40" s="117"/>
      <c r="C40" s="117"/>
      <c r="D40" s="117"/>
      <c r="E40" s="117"/>
      <c r="F40" s="117"/>
      <c r="G40" s="117"/>
      <c r="H40" s="117"/>
      <c r="I40" s="117"/>
      <c r="J40" s="117"/>
      <c r="K40" s="117"/>
      <c r="L40" s="117"/>
      <c r="M40" s="117"/>
      <c r="N40" s="117"/>
      <c r="O40" s="117"/>
      <c r="P40" s="117"/>
      <c r="Q40" s="117"/>
      <c r="R40" s="117"/>
      <c r="S40" s="117"/>
      <c r="T40" s="117"/>
      <c r="U40" s="117"/>
      <c r="V40" s="117"/>
    </row>
    <row r="41" spans="1:22" x14ac:dyDescent="0.15">
      <c r="A41" s="131" t="s">
        <v>758</v>
      </c>
      <c r="B41" s="117"/>
      <c r="C41" s="117"/>
      <c r="D41" s="117"/>
      <c r="E41" s="117"/>
      <c r="F41" s="117"/>
      <c r="G41" s="117"/>
      <c r="H41" s="117"/>
      <c r="I41" s="117"/>
      <c r="J41" s="117"/>
      <c r="K41" s="117"/>
      <c r="L41" s="117"/>
      <c r="M41" s="117"/>
      <c r="N41" s="117"/>
      <c r="O41" s="117"/>
      <c r="P41" s="117"/>
      <c r="Q41" s="117"/>
      <c r="R41" s="117"/>
      <c r="S41" s="117"/>
      <c r="T41" s="117"/>
      <c r="U41" s="117"/>
      <c r="V41" s="117"/>
    </row>
    <row r="42" spans="1:22" x14ac:dyDescent="0.15">
      <c r="A42" s="131" t="s">
        <v>759</v>
      </c>
      <c r="B42" s="117"/>
      <c r="C42" s="117"/>
      <c r="D42" s="117"/>
      <c r="E42" s="117"/>
      <c r="F42" s="117"/>
      <c r="G42" s="117"/>
      <c r="H42" s="117"/>
      <c r="I42" s="117"/>
      <c r="J42" s="117"/>
      <c r="K42" s="117"/>
      <c r="L42" s="117"/>
      <c r="M42" s="117"/>
      <c r="N42" s="117"/>
      <c r="O42" s="117"/>
      <c r="P42" s="117"/>
      <c r="Q42" s="117"/>
      <c r="R42" s="117"/>
      <c r="S42" s="117"/>
      <c r="T42" s="117"/>
      <c r="U42" s="117"/>
      <c r="V42" s="117"/>
    </row>
    <row r="43" spans="1:22" x14ac:dyDescent="0.15">
      <c r="A43" s="131" t="s">
        <v>760</v>
      </c>
      <c r="B43" s="117"/>
      <c r="C43" s="117"/>
      <c r="D43" s="117"/>
      <c r="E43" s="117"/>
      <c r="F43" s="117"/>
      <c r="G43" s="117"/>
      <c r="H43" s="117"/>
      <c r="I43" s="117"/>
      <c r="J43" s="117"/>
      <c r="K43" s="117"/>
      <c r="L43" s="117"/>
      <c r="M43" s="117"/>
      <c r="N43" s="117"/>
      <c r="O43" s="117"/>
      <c r="P43" s="117"/>
      <c r="Q43" s="117"/>
      <c r="R43" s="117"/>
      <c r="S43" s="117"/>
      <c r="T43" s="117"/>
      <c r="U43" s="117"/>
      <c r="V43" s="117"/>
    </row>
    <row r="44" spans="1:22" x14ac:dyDescent="0.15">
      <c r="A44" s="131" t="s">
        <v>761</v>
      </c>
      <c r="B44" s="117"/>
      <c r="C44" s="117"/>
      <c r="D44" s="117"/>
      <c r="E44" s="117"/>
      <c r="F44" s="117"/>
      <c r="G44" s="117"/>
      <c r="H44" s="117"/>
      <c r="I44" s="117"/>
      <c r="J44" s="117"/>
      <c r="K44" s="117"/>
      <c r="L44" s="117"/>
      <c r="M44" s="117"/>
      <c r="N44" s="117"/>
      <c r="O44" s="117"/>
      <c r="P44" s="117"/>
      <c r="Q44" s="117"/>
      <c r="R44" s="117"/>
      <c r="S44" s="117"/>
      <c r="T44" s="117"/>
      <c r="U44" s="117"/>
      <c r="V44" s="117"/>
    </row>
    <row r="45" spans="1:22" x14ac:dyDescent="0.15">
      <c r="A45" s="131" t="s">
        <v>762</v>
      </c>
      <c r="B45" s="117"/>
      <c r="C45" s="117"/>
      <c r="D45" s="117"/>
      <c r="E45" s="117"/>
      <c r="F45" s="117"/>
      <c r="G45" s="117"/>
      <c r="H45" s="117"/>
      <c r="I45" s="117"/>
      <c r="J45" s="117"/>
      <c r="K45" s="117"/>
      <c r="L45" s="117"/>
      <c r="M45" s="117"/>
      <c r="N45" s="117"/>
      <c r="O45" s="117"/>
      <c r="P45" s="117"/>
      <c r="Q45" s="117"/>
      <c r="R45" s="117"/>
      <c r="S45" s="117"/>
      <c r="T45" s="117"/>
      <c r="U45" s="117"/>
      <c r="V45" s="117"/>
    </row>
    <row r="46" spans="1:22" x14ac:dyDescent="0.15">
      <c r="A46" s="131" t="s">
        <v>763</v>
      </c>
      <c r="B46" s="117"/>
      <c r="C46" s="117"/>
      <c r="D46" s="117"/>
      <c r="E46" s="117"/>
      <c r="F46" s="117"/>
      <c r="G46" s="117"/>
      <c r="H46" s="117"/>
      <c r="I46" s="117"/>
      <c r="J46" s="117"/>
      <c r="K46" s="117"/>
      <c r="L46" s="117"/>
      <c r="M46" s="117"/>
      <c r="N46" s="117"/>
      <c r="O46" s="117"/>
      <c r="P46" s="117"/>
      <c r="Q46" s="117"/>
      <c r="R46" s="117"/>
      <c r="S46" s="117"/>
      <c r="T46" s="117"/>
      <c r="U46" s="117"/>
      <c r="V46" s="117"/>
    </row>
    <row r="47" spans="1:22" x14ac:dyDescent="0.15">
      <c r="A47" s="131" t="s">
        <v>764</v>
      </c>
      <c r="B47" s="117"/>
      <c r="C47" s="117"/>
      <c r="D47" s="117"/>
      <c r="E47" s="117"/>
      <c r="F47" s="117"/>
      <c r="G47" s="117"/>
      <c r="H47" s="117"/>
      <c r="I47" s="117"/>
      <c r="J47" s="117"/>
      <c r="K47" s="117"/>
      <c r="L47" s="117"/>
      <c r="M47" s="117"/>
      <c r="N47" s="117"/>
      <c r="O47" s="117"/>
      <c r="P47" s="117"/>
      <c r="Q47" s="117"/>
      <c r="R47" s="117"/>
      <c r="S47" s="117"/>
      <c r="T47" s="117"/>
      <c r="U47" s="117"/>
      <c r="V47" s="117"/>
    </row>
    <row r="48" spans="1:22" x14ac:dyDescent="0.15">
      <c r="A48" s="131" t="s">
        <v>765</v>
      </c>
      <c r="B48" s="117"/>
      <c r="C48" s="117"/>
      <c r="D48" s="117"/>
      <c r="E48" s="117"/>
      <c r="F48" s="117"/>
      <c r="G48" s="117"/>
      <c r="H48" s="117"/>
      <c r="I48" s="117"/>
      <c r="J48" s="117"/>
      <c r="K48" s="117"/>
      <c r="L48" s="117"/>
      <c r="M48" s="117"/>
      <c r="N48" s="117"/>
      <c r="O48" s="117"/>
      <c r="P48" s="117"/>
      <c r="Q48" s="117"/>
      <c r="R48" s="117"/>
      <c r="S48" s="117"/>
      <c r="T48" s="117"/>
      <c r="U48" s="117"/>
      <c r="V48" s="117"/>
    </row>
    <row r="49" spans="1:22" x14ac:dyDescent="0.15">
      <c r="A49" s="131" t="s">
        <v>766</v>
      </c>
      <c r="B49" s="117"/>
      <c r="C49" s="117"/>
      <c r="D49" s="117"/>
      <c r="E49" s="117"/>
      <c r="F49" s="117"/>
      <c r="G49" s="117"/>
      <c r="H49" s="117"/>
      <c r="I49" s="117"/>
      <c r="J49" s="117"/>
      <c r="K49" s="117"/>
      <c r="L49" s="117"/>
      <c r="M49" s="117"/>
      <c r="N49" s="117"/>
      <c r="O49" s="117"/>
      <c r="P49" s="117"/>
      <c r="Q49" s="117"/>
      <c r="R49" s="117"/>
      <c r="S49" s="117"/>
      <c r="T49" s="117"/>
      <c r="U49" s="117"/>
      <c r="V49" s="117"/>
    </row>
    <row r="50" spans="1:22" x14ac:dyDescent="0.15">
      <c r="A50" s="131" t="s">
        <v>767</v>
      </c>
      <c r="B50" s="117"/>
      <c r="C50" s="117"/>
      <c r="D50" s="117"/>
      <c r="E50" s="117"/>
      <c r="F50" s="117"/>
      <c r="G50" s="117"/>
      <c r="H50" s="117"/>
      <c r="I50" s="117"/>
      <c r="J50" s="117"/>
      <c r="K50" s="117"/>
      <c r="L50" s="117"/>
      <c r="M50" s="117"/>
      <c r="N50" s="117"/>
      <c r="O50" s="117"/>
      <c r="P50" s="117"/>
      <c r="Q50" s="117"/>
      <c r="R50" s="117"/>
      <c r="S50" s="117"/>
      <c r="T50" s="117"/>
      <c r="U50" s="117"/>
      <c r="V50" s="117"/>
    </row>
    <row r="51" spans="1:22" x14ac:dyDescent="0.15">
      <c r="A51" s="131" t="s">
        <v>768</v>
      </c>
      <c r="B51" s="117"/>
      <c r="C51" s="117"/>
      <c r="D51" s="117"/>
      <c r="E51" s="117"/>
      <c r="F51" s="117"/>
      <c r="G51" s="117"/>
      <c r="H51" s="117"/>
      <c r="I51" s="117"/>
      <c r="J51" s="117"/>
      <c r="K51" s="117"/>
      <c r="L51" s="117"/>
      <c r="M51" s="117"/>
      <c r="N51" s="117"/>
      <c r="O51" s="117"/>
      <c r="P51" s="117"/>
      <c r="Q51" s="117"/>
      <c r="R51" s="117"/>
      <c r="S51" s="117"/>
      <c r="T51" s="117"/>
      <c r="U51" s="117"/>
      <c r="V51" s="117"/>
    </row>
    <row r="52" spans="1:22" x14ac:dyDescent="0.15">
      <c r="A52" s="131" t="s">
        <v>769</v>
      </c>
      <c r="B52" s="117"/>
      <c r="C52" s="117"/>
      <c r="D52" s="117"/>
      <c r="E52" s="117"/>
      <c r="F52" s="117"/>
      <c r="G52" s="117"/>
      <c r="H52" s="117"/>
      <c r="I52" s="117"/>
      <c r="J52" s="117"/>
      <c r="K52" s="117"/>
      <c r="L52" s="117"/>
      <c r="M52" s="117"/>
      <c r="N52" s="117"/>
      <c r="O52" s="117"/>
      <c r="P52" s="117"/>
      <c r="Q52" s="117"/>
      <c r="R52" s="117"/>
      <c r="S52" s="117"/>
      <c r="T52" s="117"/>
      <c r="U52" s="117"/>
      <c r="V52" s="117"/>
    </row>
    <row r="53" spans="1:22" x14ac:dyDescent="0.15">
      <c r="A53" s="131" t="s">
        <v>770</v>
      </c>
      <c r="B53" s="117"/>
      <c r="C53" s="117"/>
      <c r="D53" s="117"/>
      <c r="E53" s="117"/>
      <c r="F53" s="117"/>
      <c r="G53" s="117"/>
      <c r="H53" s="117"/>
      <c r="I53" s="117"/>
      <c r="J53" s="117"/>
      <c r="K53" s="117"/>
      <c r="L53" s="117"/>
      <c r="M53" s="117"/>
      <c r="N53" s="117"/>
      <c r="O53" s="117"/>
      <c r="P53" s="117"/>
      <c r="Q53" s="117"/>
      <c r="R53" s="117"/>
      <c r="S53" s="117"/>
      <c r="T53" s="117"/>
      <c r="U53" s="117"/>
      <c r="V53" s="117"/>
    </row>
    <row r="54" spans="1:22" x14ac:dyDescent="0.15">
      <c r="A54" s="131" t="s">
        <v>771</v>
      </c>
      <c r="B54" s="117"/>
      <c r="C54" s="117"/>
      <c r="D54" s="117"/>
      <c r="E54" s="117"/>
      <c r="F54" s="117"/>
      <c r="G54" s="117"/>
      <c r="H54" s="117"/>
      <c r="I54" s="117"/>
      <c r="J54" s="117"/>
      <c r="K54" s="117"/>
      <c r="L54" s="117"/>
      <c r="M54" s="117"/>
      <c r="N54" s="117"/>
      <c r="O54" s="117"/>
      <c r="P54" s="117"/>
      <c r="Q54" s="117"/>
      <c r="R54" s="117"/>
      <c r="S54" s="117"/>
      <c r="T54" s="117"/>
      <c r="U54" s="117"/>
      <c r="V54" s="117"/>
    </row>
    <row r="55" spans="1:22" x14ac:dyDescent="0.15">
      <c r="A55" s="131" t="s">
        <v>772</v>
      </c>
      <c r="B55" s="117"/>
      <c r="C55" s="117"/>
      <c r="D55" s="117"/>
      <c r="E55" s="117"/>
      <c r="F55" s="117"/>
      <c r="G55" s="117"/>
      <c r="H55" s="117"/>
      <c r="I55" s="117"/>
      <c r="J55" s="117"/>
      <c r="K55" s="117"/>
      <c r="L55" s="117"/>
      <c r="M55" s="117"/>
      <c r="N55" s="117"/>
      <c r="O55" s="117"/>
      <c r="P55" s="117"/>
      <c r="Q55" s="117"/>
      <c r="R55" s="117"/>
      <c r="S55" s="117"/>
      <c r="T55" s="117"/>
      <c r="U55" s="117"/>
      <c r="V55" s="117"/>
    </row>
    <row r="56" spans="1:22" x14ac:dyDescent="0.15">
      <c r="A56" s="131" t="s">
        <v>773</v>
      </c>
      <c r="B56" s="117"/>
      <c r="C56" s="117"/>
      <c r="D56" s="117"/>
      <c r="E56" s="117"/>
      <c r="F56" s="117"/>
      <c r="G56" s="117"/>
      <c r="H56" s="117"/>
      <c r="I56" s="117"/>
      <c r="J56" s="117"/>
      <c r="K56" s="117"/>
      <c r="L56" s="117"/>
      <c r="M56" s="117"/>
      <c r="N56" s="117"/>
      <c r="O56" s="117"/>
      <c r="P56" s="117"/>
      <c r="Q56" s="117"/>
      <c r="R56" s="117"/>
      <c r="S56" s="117"/>
      <c r="T56" s="117"/>
      <c r="U56" s="117"/>
      <c r="V56" s="117"/>
    </row>
    <row r="57" spans="1:22" x14ac:dyDescent="0.15">
      <c r="A57" s="131" t="s">
        <v>774</v>
      </c>
      <c r="B57" s="117"/>
      <c r="C57" s="117"/>
      <c r="D57" s="117"/>
      <c r="E57" s="117"/>
      <c r="F57" s="117"/>
      <c r="G57" s="117"/>
      <c r="H57" s="117"/>
      <c r="I57" s="117"/>
      <c r="J57" s="117"/>
      <c r="K57" s="117"/>
      <c r="L57" s="117"/>
      <c r="M57" s="117"/>
      <c r="N57" s="117"/>
      <c r="O57" s="117"/>
      <c r="P57" s="117"/>
      <c r="Q57" s="117"/>
      <c r="R57" s="117"/>
      <c r="S57" s="117"/>
      <c r="T57" s="117"/>
      <c r="U57" s="117"/>
      <c r="V57" s="117"/>
    </row>
    <row r="58" spans="1:22" x14ac:dyDescent="0.15">
      <c r="A58" s="131" t="s">
        <v>775</v>
      </c>
      <c r="B58" s="117"/>
      <c r="C58" s="117"/>
      <c r="D58" s="117"/>
      <c r="E58" s="117"/>
      <c r="F58" s="117"/>
      <c r="G58" s="117"/>
      <c r="H58" s="117"/>
      <c r="I58" s="117"/>
      <c r="J58" s="117"/>
      <c r="K58" s="117"/>
      <c r="L58" s="117"/>
      <c r="M58" s="117"/>
      <c r="N58" s="117"/>
      <c r="O58" s="117"/>
      <c r="P58" s="117"/>
      <c r="Q58" s="117"/>
      <c r="R58" s="117"/>
      <c r="S58" s="117"/>
      <c r="T58" s="117"/>
      <c r="U58" s="117"/>
      <c r="V58" s="117"/>
    </row>
    <row r="59" spans="1:22" x14ac:dyDescent="0.15">
      <c r="A59" s="131" t="s">
        <v>776</v>
      </c>
      <c r="B59" s="117"/>
      <c r="C59" s="117"/>
      <c r="D59" s="117"/>
      <c r="E59" s="117"/>
      <c r="F59" s="117"/>
      <c r="G59" s="117"/>
      <c r="H59" s="117"/>
      <c r="I59" s="117"/>
      <c r="J59" s="117"/>
      <c r="K59" s="117"/>
      <c r="L59" s="117"/>
      <c r="M59" s="117"/>
      <c r="N59" s="117"/>
      <c r="O59" s="117"/>
      <c r="P59" s="117"/>
      <c r="Q59" s="117"/>
      <c r="R59" s="117"/>
      <c r="S59" s="117"/>
      <c r="T59" s="117"/>
      <c r="U59" s="117"/>
      <c r="V59" s="117"/>
    </row>
    <row r="60" spans="1:22" x14ac:dyDescent="0.15">
      <c r="A60" s="131" t="s">
        <v>777</v>
      </c>
      <c r="B60" s="117"/>
      <c r="C60" s="117"/>
      <c r="D60" s="117"/>
      <c r="E60" s="117"/>
      <c r="F60" s="117"/>
      <c r="G60" s="117"/>
      <c r="H60" s="117"/>
      <c r="I60" s="117"/>
      <c r="J60" s="117"/>
      <c r="K60" s="117"/>
      <c r="L60" s="117"/>
      <c r="M60" s="117"/>
      <c r="N60" s="117"/>
      <c r="O60" s="117"/>
      <c r="P60" s="117"/>
      <c r="Q60" s="117"/>
      <c r="R60" s="117"/>
      <c r="S60" s="117"/>
      <c r="T60" s="117"/>
      <c r="U60" s="117"/>
      <c r="V60" s="117"/>
    </row>
    <row r="61" spans="1:22" x14ac:dyDescent="0.15">
      <c r="A61" s="131" t="s">
        <v>778</v>
      </c>
      <c r="B61" s="117"/>
      <c r="C61" s="117"/>
      <c r="D61" s="117"/>
      <c r="E61" s="117"/>
      <c r="F61" s="117"/>
      <c r="G61" s="117"/>
      <c r="H61" s="117"/>
      <c r="I61" s="117"/>
      <c r="J61" s="117"/>
      <c r="K61" s="117"/>
      <c r="L61" s="117"/>
      <c r="M61" s="117"/>
      <c r="N61" s="117"/>
      <c r="O61" s="117"/>
      <c r="P61" s="117"/>
      <c r="Q61" s="117"/>
      <c r="R61" s="117"/>
      <c r="S61" s="117"/>
      <c r="T61" s="117"/>
      <c r="U61" s="117"/>
      <c r="V61" s="117"/>
    </row>
    <row r="62" spans="1:22" x14ac:dyDescent="0.15">
      <c r="A62" s="131" t="s">
        <v>779</v>
      </c>
      <c r="B62" s="117"/>
      <c r="C62" s="117"/>
      <c r="D62" s="117"/>
      <c r="E62" s="117"/>
      <c r="F62" s="117"/>
      <c r="G62" s="117"/>
      <c r="H62" s="117"/>
      <c r="I62" s="117"/>
      <c r="J62" s="117"/>
      <c r="K62" s="117"/>
      <c r="L62" s="117"/>
      <c r="M62" s="117"/>
      <c r="N62" s="117"/>
      <c r="O62" s="117"/>
      <c r="P62" s="117"/>
      <c r="Q62" s="117"/>
      <c r="R62" s="117"/>
      <c r="S62" s="117"/>
      <c r="T62" s="117"/>
      <c r="U62" s="117"/>
      <c r="V62" s="117"/>
    </row>
    <row r="63" spans="1:22" x14ac:dyDescent="0.15">
      <c r="A63" s="131" t="s">
        <v>780</v>
      </c>
      <c r="B63" s="117"/>
      <c r="C63" s="117"/>
      <c r="D63" s="117"/>
      <c r="E63" s="117"/>
      <c r="F63" s="117"/>
      <c r="G63" s="117"/>
      <c r="H63" s="117"/>
      <c r="I63" s="117"/>
      <c r="J63" s="117"/>
      <c r="K63" s="117"/>
      <c r="L63" s="117"/>
      <c r="M63" s="117"/>
      <c r="N63" s="117"/>
      <c r="O63" s="117"/>
      <c r="P63" s="117"/>
      <c r="Q63" s="117"/>
      <c r="R63" s="117"/>
      <c r="S63" s="117"/>
      <c r="T63" s="117"/>
      <c r="U63" s="117"/>
      <c r="V63" s="117"/>
    </row>
    <row r="64" spans="1:22" x14ac:dyDescent="0.15">
      <c r="A64" s="131" t="s">
        <v>781</v>
      </c>
      <c r="B64" s="117"/>
      <c r="C64" s="117"/>
      <c r="D64" s="117"/>
      <c r="E64" s="117"/>
      <c r="F64" s="117"/>
      <c r="G64" s="117"/>
      <c r="H64" s="117"/>
      <c r="I64" s="117"/>
      <c r="J64" s="117"/>
      <c r="K64" s="117"/>
      <c r="L64" s="117"/>
      <c r="M64" s="117"/>
      <c r="N64" s="117"/>
      <c r="O64" s="117"/>
      <c r="P64" s="117"/>
      <c r="Q64" s="117"/>
      <c r="R64" s="117"/>
      <c r="S64" s="117"/>
      <c r="T64" s="117"/>
      <c r="U64" s="117"/>
      <c r="V64" s="117"/>
    </row>
    <row r="65" spans="1:22" x14ac:dyDescent="0.15">
      <c r="A65" s="131" t="s">
        <v>782</v>
      </c>
      <c r="B65" s="117"/>
      <c r="C65" s="117"/>
      <c r="D65" s="117"/>
      <c r="E65" s="117"/>
      <c r="F65" s="117"/>
      <c r="G65" s="117"/>
      <c r="H65" s="117"/>
      <c r="I65" s="117"/>
      <c r="J65" s="117"/>
      <c r="K65" s="117"/>
      <c r="L65" s="117"/>
      <c r="M65" s="117"/>
      <c r="N65" s="117"/>
      <c r="O65" s="117"/>
      <c r="P65" s="117"/>
      <c r="Q65" s="117"/>
      <c r="R65" s="117"/>
      <c r="S65" s="117"/>
      <c r="T65" s="117"/>
      <c r="U65" s="117"/>
      <c r="V65" s="117"/>
    </row>
    <row r="66" spans="1:22" x14ac:dyDescent="0.15">
      <c r="A66" s="131" t="s">
        <v>783</v>
      </c>
      <c r="B66" s="117"/>
      <c r="C66" s="117"/>
      <c r="D66" s="117"/>
      <c r="E66" s="117"/>
      <c r="F66" s="117"/>
      <c r="G66" s="117"/>
      <c r="H66" s="117"/>
      <c r="I66" s="117"/>
      <c r="J66" s="117"/>
      <c r="K66" s="117"/>
      <c r="L66" s="117"/>
      <c r="M66" s="117"/>
      <c r="N66" s="117"/>
      <c r="O66" s="117"/>
      <c r="P66" s="117"/>
      <c r="Q66" s="117"/>
      <c r="R66" s="117"/>
      <c r="S66" s="117"/>
      <c r="T66" s="117"/>
      <c r="U66" s="117"/>
      <c r="V66" s="117"/>
    </row>
    <row r="67" spans="1:22" x14ac:dyDescent="0.15">
      <c r="A67" s="131" t="s">
        <v>784</v>
      </c>
      <c r="B67" s="117"/>
      <c r="C67" s="117"/>
      <c r="D67" s="117"/>
      <c r="E67" s="117"/>
      <c r="F67" s="117"/>
      <c r="G67" s="117"/>
      <c r="H67" s="117"/>
      <c r="I67" s="117"/>
      <c r="J67" s="117"/>
      <c r="K67" s="117"/>
      <c r="L67" s="117"/>
      <c r="M67" s="117"/>
      <c r="N67" s="117"/>
      <c r="O67" s="117"/>
      <c r="P67" s="117"/>
      <c r="Q67" s="117"/>
      <c r="R67" s="117"/>
      <c r="S67" s="117"/>
      <c r="T67" s="117"/>
      <c r="U67" s="117"/>
      <c r="V67" s="117"/>
    </row>
    <row r="68" spans="1:22" x14ac:dyDescent="0.15">
      <c r="A68" s="131" t="s">
        <v>785</v>
      </c>
      <c r="B68" s="117"/>
      <c r="C68" s="117"/>
      <c r="D68" s="117"/>
      <c r="E68" s="117"/>
      <c r="F68" s="117"/>
      <c r="G68" s="117"/>
      <c r="H68" s="117"/>
      <c r="I68" s="117"/>
      <c r="J68" s="117"/>
      <c r="K68" s="117"/>
      <c r="L68" s="117"/>
      <c r="M68" s="117"/>
      <c r="N68" s="117"/>
      <c r="O68" s="117"/>
      <c r="P68" s="117"/>
      <c r="Q68" s="117"/>
      <c r="R68" s="117"/>
      <c r="S68" s="117"/>
      <c r="T68" s="117"/>
      <c r="U68" s="117"/>
      <c r="V68" s="117"/>
    </row>
    <row r="69" spans="1:22" x14ac:dyDescent="0.15">
      <c r="A69" s="131" t="s">
        <v>786</v>
      </c>
      <c r="B69" s="117"/>
      <c r="C69" s="117"/>
      <c r="D69" s="117"/>
      <c r="E69" s="117"/>
      <c r="F69" s="117"/>
      <c r="G69" s="117"/>
      <c r="H69" s="117"/>
      <c r="I69" s="117"/>
      <c r="J69" s="117"/>
      <c r="K69" s="117"/>
      <c r="L69" s="117"/>
      <c r="M69" s="117"/>
      <c r="N69" s="117"/>
      <c r="O69" s="117"/>
      <c r="P69" s="117"/>
      <c r="Q69" s="117"/>
      <c r="R69" s="117"/>
      <c r="S69" s="117"/>
      <c r="T69" s="117"/>
      <c r="U69" s="117"/>
      <c r="V69" s="117"/>
    </row>
    <row r="70" spans="1:22" x14ac:dyDescent="0.15">
      <c r="A70" s="131" t="s">
        <v>787</v>
      </c>
      <c r="B70" s="117"/>
      <c r="C70" s="117"/>
      <c r="D70" s="117"/>
      <c r="E70" s="117"/>
      <c r="F70" s="117"/>
      <c r="G70" s="117"/>
      <c r="H70" s="117"/>
      <c r="I70" s="117"/>
      <c r="J70" s="117"/>
      <c r="K70" s="117"/>
      <c r="L70" s="117"/>
      <c r="M70" s="117"/>
      <c r="N70" s="117"/>
      <c r="O70" s="117"/>
      <c r="P70" s="117"/>
      <c r="Q70" s="117"/>
      <c r="R70" s="117"/>
      <c r="S70" s="117"/>
      <c r="T70" s="117"/>
      <c r="U70" s="117"/>
      <c r="V70" s="117"/>
    </row>
    <row r="71" spans="1:22" x14ac:dyDescent="0.15">
      <c r="A71" s="131" t="s">
        <v>788</v>
      </c>
      <c r="B71" s="117"/>
      <c r="C71" s="117"/>
      <c r="D71" s="117"/>
      <c r="E71" s="117"/>
      <c r="F71" s="117"/>
      <c r="G71" s="117"/>
      <c r="H71" s="117"/>
      <c r="I71" s="117"/>
      <c r="J71" s="117"/>
      <c r="K71" s="117"/>
      <c r="L71" s="117"/>
      <c r="M71" s="117"/>
      <c r="N71" s="117"/>
      <c r="O71" s="117"/>
      <c r="P71" s="117"/>
      <c r="Q71" s="117"/>
      <c r="R71" s="117"/>
      <c r="S71" s="117"/>
      <c r="T71" s="117"/>
      <c r="U71" s="117"/>
      <c r="V71" s="117"/>
    </row>
    <row r="72" spans="1:22" x14ac:dyDescent="0.15">
      <c r="A72" s="131" t="s">
        <v>789</v>
      </c>
      <c r="B72" s="117"/>
      <c r="C72" s="117"/>
      <c r="D72" s="117"/>
      <c r="E72" s="117"/>
      <c r="F72" s="117"/>
      <c r="G72" s="117"/>
      <c r="H72" s="117"/>
      <c r="I72" s="117"/>
      <c r="J72" s="117"/>
      <c r="K72" s="117"/>
      <c r="L72" s="117"/>
      <c r="M72" s="117"/>
      <c r="N72" s="117"/>
      <c r="O72" s="117"/>
      <c r="P72" s="117"/>
      <c r="Q72" s="117"/>
      <c r="R72" s="117"/>
      <c r="S72" s="117"/>
      <c r="T72" s="117"/>
      <c r="U72" s="117"/>
      <c r="V72" s="117"/>
    </row>
    <row r="73" spans="1:22" x14ac:dyDescent="0.15">
      <c r="A73" s="131" t="s">
        <v>790</v>
      </c>
      <c r="B73" s="117"/>
      <c r="C73" s="117"/>
      <c r="D73" s="117"/>
      <c r="E73" s="117"/>
      <c r="F73" s="117"/>
      <c r="G73" s="117"/>
      <c r="H73" s="117"/>
      <c r="I73" s="117"/>
      <c r="J73" s="117"/>
      <c r="K73" s="117"/>
      <c r="L73" s="117"/>
      <c r="M73" s="117"/>
      <c r="N73" s="117"/>
      <c r="O73" s="117"/>
      <c r="P73" s="117"/>
      <c r="Q73" s="117"/>
      <c r="R73" s="117"/>
      <c r="S73" s="117"/>
      <c r="T73" s="117"/>
      <c r="U73" s="117"/>
      <c r="V73" s="117"/>
    </row>
    <row r="74" spans="1:22" x14ac:dyDescent="0.15">
      <c r="A74" s="131" t="s">
        <v>791</v>
      </c>
      <c r="B74" s="117"/>
      <c r="C74" s="117"/>
      <c r="D74" s="117"/>
      <c r="E74" s="117"/>
      <c r="F74" s="117"/>
      <c r="G74" s="117"/>
      <c r="H74" s="117"/>
      <c r="I74" s="117"/>
      <c r="J74" s="117"/>
      <c r="K74" s="117"/>
      <c r="L74" s="117"/>
      <c r="M74" s="117"/>
      <c r="N74" s="117"/>
      <c r="O74" s="117"/>
      <c r="P74" s="117"/>
      <c r="Q74" s="117"/>
      <c r="R74" s="117"/>
      <c r="S74" s="117"/>
      <c r="T74" s="117"/>
      <c r="U74" s="117"/>
      <c r="V74" s="117"/>
    </row>
    <row r="75" spans="1:22" x14ac:dyDescent="0.15">
      <c r="A75" s="131" t="s">
        <v>792</v>
      </c>
      <c r="B75" s="117"/>
      <c r="C75" s="117"/>
      <c r="D75" s="117"/>
      <c r="E75" s="117"/>
      <c r="F75" s="117"/>
      <c r="G75" s="117"/>
      <c r="H75" s="117"/>
      <c r="I75" s="117"/>
      <c r="J75" s="117"/>
      <c r="K75" s="117"/>
      <c r="L75" s="117"/>
      <c r="M75" s="117"/>
      <c r="N75" s="117"/>
      <c r="O75" s="117"/>
      <c r="P75" s="117"/>
      <c r="Q75" s="117"/>
      <c r="R75" s="117"/>
      <c r="S75" s="117"/>
      <c r="T75" s="117"/>
      <c r="U75" s="117"/>
      <c r="V75" s="117"/>
    </row>
    <row r="76" spans="1:22" x14ac:dyDescent="0.15">
      <c r="A76" s="131" t="s">
        <v>793</v>
      </c>
      <c r="B76" s="117"/>
      <c r="C76" s="117"/>
      <c r="D76" s="117"/>
      <c r="E76" s="117"/>
      <c r="F76" s="117"/>
      <c r="G76" s="117"/>
      <c r="H76" s="117"/>
      <c r="I76" s="117"/>
      <c r="J76" s="117"/>
      <c r="K76" s="117"/>
      <c r="L76" s="117"/>
      <c r="M76" s="117"/>
      <c r="N76" s="117"/>
      <c r="O76" s="117"/>
      <c r="P76" s="117"/>
      <c r="Q76" s="117"/>
      <c r="R76" s="117"/>
      <c r="S76" s="117"/>
      <c r="T76" s="117"/>
      <c r="U76" s="117"/>
      <c r="V76" s="117"/>
    </row>
    <row r="77" spans="1:22" x14ac:dyDescent="0.15">
      <c r="A77" s="131" t="s">
        <v>794</v>
      </c>
      <c r="B77" s="117"/>
      <c r="C77" s="117"/>
      <c r="D77" s="117"/>
      <c r="E77" s="117"/>
      <c r="F77" s="117"/>
      <c r="G77" s="117"/>
      <c r="H77" s="117"/>
      <c r="I77" s="117"/>
      <c r="J77" s="117"/>
      <c r="K77" s="117"/>
      <c r="L77" s="117"/>
      <c r="M77" s="117"/>
      <c r="N77" s="117"/>
      <c r="O77" s="117"/>
      <c r="P77" s="117"/>
      <c r="Q77" s="117"/>
      <c r="R77" s="117"/>
      <c r="S77" s="117"/>
      <c r="T77" s="117"/>
      <c r="U77" s="117"/>
      <c r="V77" s="117"/>
    </row>
    <row r="78" spans="1:22" x14ac:dyDescent="0.15">
      <c r="A78" s="131" t="s">
        <v>795</v>
      </c>
      <c r="B78" s="117"/>
      <c r="C78" s="117"/>
      <c r="D78" s="117"/>
      <c r="E78" s="117"/>
      <c r="F78" s="117"/>
      <c r="G78" s="117"/>
      <c r="H78" s="117"/>
      <c r="I78" s="117"/>
      <c r="J78" s="117"/>
      <c r="K78" s="117"/>
      <c r="L78" s="117"/>
      <c r="M78" s="117"/>
      <c r="N78" s="117"/>
      <c r="O78" s="117"/>
      <c r="P78" s="117"/>
      <c r="Q78" s="117"/>
      <c r="R78" s="117"/>
      <c r="S78" s="117"/>
      <c r="T78" s="117"/>
      <c r="U78" s="117"/>
      <c r="V78" s="117"/>
    </row>
    <row r="79" spans="1:22" x14ac:dyDescent="0.15">
      <c r="A79" s="131" t="s">
        <v>796</v>
      </c>
      <c r="B79" s="117"/>
      <c r="C79" s="117"/>
      <c r="D79" s="117"/>
      <c r="E79" s="117"/>
      <c r="F79" s="117"/>
      <c r="G79" s="117"/>
      <c r="H79" s="117"/>
      <c r="I79" s="117"/>
      <c r="J79" s="117"/>
      <c r="K79" s="117"/>
      <c r="L79" s="117"/>
      <c r="M79" s="117"/>
      <c r="N79" s="117"/>
      <c r="O79" s="117"/>
      <c r="P79" s="117"/>
      <c r="Q79" s="117"/>
      <c r="R79" s="117"/>
      <c r="S79" s="117"/>
      <c r="T79" s="117"/>
      <c r="U79" s="117"/>
      <c r="V79" s="117"/>
    </row>
    <row r="80" spans="1:22" x14ac:dyDescent="0.15">
      <c r="A80" s="131" t="s">
        <v>797</v>
      </c>
      <c r="B80" s="117"/>
      <c r="C80" s="117"/>
      <c r="D80" s="117"/>
      <c r="E80" s="117"/>
      <c r="F80" s="117"/>
      <c r="G80" s="117"/>
      <c r="H80" s="117"/>
      <c r="I80" s="117"/>
      <c r="J80" s="117"/>
      <c r="K80" s="117"/>
      <c r="L80" s="117"/>
      <c r="M80" s="117"/>
      <c r="N80" s="117"/>
      <c r="O80" s="117"/>
      <c r="P80" s="117"/>
      <c r="Q80" s="117"/>
      <c r="R80" s="117"/>
      <c r="S80" s="117"/>
      <c r="T80" s="117"/>
      <c r="U80" s="117"/>
      <c r="V80" s="117"/>
    </row>
    <row r="81" spans="1:22" x14ac:dyDescent="0.15">
      <c r="A81" s="131" t="s">
        <v>798</v>
      </c>
      <c r="B81" s="117"/>
      <c r="C81" s="117"/>
      <c r="D81" s="117"/>
      <c r="E81" s="117"/>
      <c r="F81" s="117"/>
      <c r="G81" s="117"/>
      <c r="H81" s="117"/>
      <c r="I81" s="117"/>
      <c r="J81" s="117"/>
      <c r="K81" s="117"/>
      <c r="L81" s="117"/>
      <c r="M81" s="117"/>
      <c r="N81" s="117"/>
      <c r="O81" s="117"/>
      <c r="P81" s="117"/>
      <c r="Q81" s="117"/>
      <c r="R81" s="117"/>
      <c r="S81" s="117"/>
      <c r="T81" s="117"/>
      <c r="U81" s="117"/>
      <c r="V81" s="117"/>
    </row>
    <row r="82" spans="1:22" x14ac:dyDescent="0.15">
      <c r="A82" s="131" t="s">
        <v>799</v>
      </c>
      <c r="B82" s="117"/>
      <c r="C82" s="117"/>
      <c r="D82" s="117"/>
      <c r="E82" s="117"/>
      <c r="F82" s="117"/>
      <c r="G82" s="117"/>
      <c r="H82" s="117"/>
      <c r="I82" s="117"/>
      <c r="J82" s="117"/>
      <c r="K82" s="117"/>
      <c r="L82" s="117"/>
      <c r="M82" s="117"/>
      <c r="N82" s="117"/>
      <c r="O82" s="117"/>
      <c r="P82" s="117"/>
      <c r="Q82" s="117"/>
      <c r="R82" s="117"/>
      <c r="S82" s="117"/>
      <c r="T82" s="117"/>
      <c r="U82" s="117"/>
      <c r="V82" s="117"/>
    </row>
    <row r="83" spans="1:22" x14ac:dyDescent="0.15">
      <c r="A83" s="131" t="s">
        <v>800</v>
      </c>
      <c r="B83" s="117"/>
      <c r="C83" s="117"/>
      <c r="D83" s="117"/>
      <c r="E83" s="117"/>
      <c r="F83" s="117"/>
      <c r="G83" s="117"/>
      <c r="H83" s="117"/>
      <c r="I83" s="117"/>
      <c r="J83" s="117"/>
      <c r="K83" s="117"/>
      <c r="L83" s="117"/>
      <c r="M83" s="117"/>
      <c r="N83" s="117"/>
      <c r="O83" s="117"/>
      <c r="P83" s="117"/>
      <c r="Q83" s="117"/>
      <c r="R83" s="117"/>
      <c r="S83" s="117"/>
      <c r="T83" s="117"/>
      <c r="U83" s="117"/>
      <c r="V83" s="117"/>
    </row>
    <row r="84" spans="1:22" x14ac:dyDescent="0.15">
      <c r="A84" s="131" t="s">
        <v>801</v>
      </c>
      <c r="B84" s="117"/>
      <c r="C84" s="117"/>
      <c r="D84" s="117"/>
      <c r="E84" s="117"/>
      <c r="F84" s="117"/>
      <c r="G84" s="117"/>
      <c r="H84" s="117"/>
      <c r="I84" s="117"/>
      <c r="J84" s="117"/>
      <c r="K84" s="117"/>
      <c r="L84" s="117"/>
      <c r="M84" s="117"/>
      <c r="N84" s="117"/>
      <c r="O84" s="117"/>
      <c r="P84" s="117"/>
      <c r="Q84" s="117"/>
      <c r="R84" s="117"/>
      <c r="S84" s="117"/>
      <c r="T84" s="117"/>
      <c r="U84" s="117"/>
      <c r="V84" s="117"/>
    </row>
    <row r="85" spans="1:22" x14ac:dyDescent="0.15">
      <c r="A85" s="131" t="s">
        <v>802</v>
      </c>
      <c r="B85" s="117"/>
      <c r="C85" s="117"/>
      <c r="D85" s="117"/>
      <c r="E85" s="117"/>
      <c r="F85" s="117"/>
      <c r="G85" s="117"/>
      <c r="H85" s="117"/>
      <c r="I85" s="117"/>
      <c r="J85" s="117"/>
      <c r="K85" s="117"/>
      <c r="L85" s="117"/>
      <c r="M85" s="117"/>
      <c r="N85" s="117"/>
      <c r="O85" s="117"/>
      <c r="P85" s="117"/>
      <c r="Q85" s="117"/>
      <c r="R85" s="117"/>
      <c r="S85" s="117"/>
      <c r="T85" s="117"/>
      <c r="U85" s="117"/>
      <c r="V85" s="117"/>
    </row>
    <row r="86" spans="1:22" x14ac:dyDescent="0.15">
      <c r="A86" s="131" t="s">
        <v>803</v>
      </c>
      <c r="B86" s="117"/>
      <c r="C86" s="117"/>
      <c r="D86" s="117"/>
      <c r="E86" s="117"/>
      <c r="F86" s="117"/>
      <c r="G86" s="117"/>
      <c r="H86" s="117"/>
      <c r="I86" s="117"/>
      <c r="J86" s="117"/>
      <c r="K86" s="117"/>
      <c r="L86" s="117"/>
      <c r="M86" s="117"/>
      <c r="N86" s="117"/>
      <c r="O86" s="117"/>
      <c r="P86" s="117"/>
      <c r="Q86" s="117"/>
      <c r="R86" s="117"/>
      <c r="S86" s="117"/>
      <c r="T86" s="117"/>
      <c r="U86" s="117"/>
      <c r="V86" s="117"/>
    </row>
    <row r="87" spans="1:22" x14ac:dyDescent="0.15">
      <c r="A87" s="131" t="s">
        <v>804</v>
      </c>
      <c r="B87" s="117"/>
      <c r="C87" s="117"/>
      <c r="D87" s="117"/>
      <c r="E87" s="117"/>
      <c r="F87" s="117"/>
      <c r="G87" s="117"/>
      <c r="H87" s="117"/>
      <c r="I87" s="117"/>
      <c r="J87" s="117"/>
      <c r="K87" s="117"/>
      <c r="L87" s="117"/>
      <c r="M87" s="117"/>
      <c r="N87" s="117"/>
      <c r="O87" s="117"/>
      <c r="P87" s="117"/>
      <c r="Q87" s="117"/>
      <c r="R87" s="117"/>
      <c r="S87" s="117"/>
      <c r="T87" s="117"/>
      <c r="U87" s="117"/>
      <c r="V87" s="117"/>
    </row>
    <row r="88" spans="1:22" x14ac:dyDescent="0.15">
      <c r="A88" s="131" t="s">
        <v>805</v>
      </c>
      <c r="B88" s="117"/>
      <c r="C88" s="117"/>
      <c r="D88" s="117"/>
      <c r="E88" s="117"/>
      <c r="F88" s="117"/>
      <c r="G88" s="117"/>
      <c r="H88" s="117"/>
      <c r="I88" s="117"/>
      <c r="J88" s="117"/>
      <c r="K88" s="117"/>
      <c r="L88" s="117"/>
      <c r="M88" s="117"/>
      <c r="N88" s="117"/>
      <c r="O88" s="117"/>
      <c r="P88" s="117"/>
      <c r="Q88" s="117"/>
      <c r="R88" s="117"/>
      <c r="S88" s="117"/>
      <c r="T88" s="117"/>
      <c r="U88" s="117"/>
      <c r="V88" s="117"/>
    </row>
    <row r="89" spans="1:22" x14ac:dyDescent="0.15">
      <c r="A89" s="131" t="s">
        <v>806</v>
      </c>
      <c r="B89" s="117"/>
      <c r="C89" s="117"/>
      <c r="D89" s="117"/>
      <c r="E89" s="117"/>
      <c r="F89" s="117"/>
      <c r="G89" s="117"/>
      <c r="H89" s="117"/>
      <c r="I89" s="117"/>
      <c r="J89" s="117"/>
      <c r="K89" s="117"/>
      <c r="L89" s="117"/>
      <c r="M89" s="117"/>
      <c r="N89" s="117"/>
      <c r="O89" s="117"/>
      <c r="P89" s="117"/>
      <c r="Q89" s="117"/>
      <c r="R89" s="117"/>
      <c r="S89" s="117"/>
      <c r="T89" s="117"/>
      <c r="U89" s="117"/>
      <c r="V89" s="117"/>
    </row>
    <row r="90" spans="1:22" x14ac:dyDescent="0.15">
      <c r="A90" s="131" t="s">
        <v>807</v>
      </c>
      <c r="B90" s="117"/>
      <c r="C90" s="117"/>
      <c r="D90" s="117"/>
      <c r="E90" s="117"/>
      <c r="F90" s="117"/>
      <c r="G90" s="117"/>
      <c r="H90" s="117"/>
      <c r="I90" s="117"/>
      <c r="J90" s="117"/>
      <c r="K90" s="117"/>
      <c r="L90" s="117"/>
      <c r="M90" s="117"/>
      <c r="N90" s="117"/>
      <c r="O90" s="117"/>
      <c r="P90" s="117"/>
      <c r="Q90" s="117"/>
      <c r="R90" s="117"/>
      <c r="S90" s="117"/>
      <c r="T90" s="117"/>
      <c r="U90" s="117"/>
      <c r="V90" s="117"/>
    </row>
    <row r="91" spans="1:22" x14ac:dyDescent="0.15">
      <c r="A91" s="131" t="s">
        <v>808</v>
      </c>
      <c r="B91" s="117"/>
      <c r="C91" s="117"/>
      <c r="D91" s="117"/>
      <c r="E91" s="117"/>
      <c r="F91" s="117"/>
      <c r="G91" s="117"/>
      <c r="H91" s="117"/>
      <c r="I91" s="117"/>
      <c r="J91" s="117"/>
      <c r="K91" s="117"/>
      <c r="L91" s="117"/>
      <c r="M91" s="117"/>
      <c r="N91" s="117"/>
      <c r="O91" s="117"/>
      <c r="P91" s="117"/>
      <c r="Q91" s="117"/>
      <c r="R91" s="117"/>
      <c r="S91" s="117"/>
      <c r="T91" s="117"/>
      <c r="U91" s="117"/>
      <c r="V91" s="117"/>
    </row>
    <row r="92" spans="1:22" x14ac:dyDescent="0.15">
      <c r="A92" s="131" t="s">
        <v>809</v>
      </c>
      <c r="B92" s="117"/>
      <c r="C92" s="117"/>
      <c r="D92" s="117"/>
      <c r="E92" s="117"/>
      <c r="F92" s="117"/>
      <c r="G92" s="117"/>
      <c r="H92" s="117"/>
      <c r="I92" s="117"/>
      <c r="J92" s="117"/>
      <c r="K92" s="117"/>
      <c r="L92" s="117"/>
      <c r="M92" s="117"/>
      <c r="N92" s="117"/>
      <c r="O92" s="117"/>
      <c r="P92" s="117"/>
      <c r="Q92" s="117"/>
      <c r="R92" s="117"/>
      <c r="S92" s="117"/>
      <c r="T92" s="117"/>
      <c r="U92" s="117"/>
      <c r="V92" s="117"/>
    </row>
    <row r="93" spans="1:22" x14ac:dyDescent="0.15">
      <c r="A93" s="131" t="s">
        <v>810</v>
      </c>
      <c r="B93" s="117"/>
      <c r="C93" s="117"/>
      <c r="D93" s="117"/>
      <c r="E93" s="117"/>
      <c r="F93" s="117"/>
      <c r="G93" s="117"/>
      <c r="H93" s="117"/>
      <c r="I93" s="117"/>
      <c r="J93" s="117"/>
      <c r="K93" s="117"/>
      <c r="L93" s="117"/>
      <c r="M93" s="117"/>
      <c r="N93" s="117"/>
      <c r="O93" s="117"/>
      <c r="P93" s="117"/>
      <c r="Q93" s="117"/>
      <c r="R93" s="117"/>
      <c r="S93" s="117"/>
      <c r="T93" s="117"/>
      <c r="U93" s="117"/>
      <c r="V93" s="117"/>
    </row>
    <row r="94" spans="1:22" x14ac:dyDescent="0.15">
      <c r="A94" s="131" t="s">
        <v>811</v>
      </c>
      <c r="B94" s="117"/>
      <c r="C94" s="117"/>
      <c r="D94" s="117"/>
      <c r="E94" s="117"/>
      <c r="F94" s="117"/>
      <c r="G94" s="117"/>
      <c r="H94" s="117"/>
      <c r="I94" s="117"/>
      <c r="J94" s="117"/>
      <c r="K94" s="117"/>
      <c r="L94" s="117"/>
      <c r="M94" s="117"/>
      <c r="N94" s="117"/>
      <c r="O94" s="117"/>
      <c r="P94" s="117"/>
      <c r="Q94" s="117"/>
      <c r="R94" s="117"/>
      <c r="S94" s="117"/>
      <c r="T94" s="117"/>
      <c r="U94" s="117"/>
      <c r="V94" s="117"/>
    </row>
    <row r="95" spans="1:22" x14ac:dyDescent="0.15">
      <c r="A95" s="131" t="s">
        <v>812</v>
      </c>
      <c r="B95" s="117"/>
      <c r="C95" s="117"/>
      <c r="D95" s="117"/>
      <c r="E95" s="117"/>
      <c r="F95" s="117"/>
      <c r="G95" s="117"/>
      <c r="H95" s="117"/>
      <c r="I95" s="117"/>
      <c r="J95" s="117"/>
      <c r="K95" s="117"/>
      <c r="L95" s="117"/>
      <c r="M95" s="117"/>
      <c r="N95" s="117"/>
      <c r="O95" s="117"/>
      <c r="P95" s="117"/>
      <c r="Q95" s="117"/>
      <c r="R95" s="117"/>
      <c r="S95" s="117"/>
      <c r="T95" s="117"/>
      <c r="U95" s="117"/>
      <c r="V95" s="117"/>
    </row>
    <row r="96" spans="1:22" x14ac:dyDescent="0.15">
      <c r="A96" s="131" t="s">
        <v>813</v>
      </c>
      <c r="B96" s="117"/>
      <c r="C96" s="117"/>
      <c r="D96" s="117"/>
      <c r="E96" s="117"/>
      <c r="F96" s="117"/>
      <c r="G96" s="117"/>
      <c r="H96" s="117"/>
      <c r="I96" s="117"/>
      <c r="J96" s="117"/>
      <c r="K96" s="117"/>
      <c r="L96" s="117"/>
      <c r="M96" s="117"/>
      <c r="N96" s="117"/>
      <c r="O96" s="117"/>
      <c r="P96" s="117"/>
      <c r="Q96" s="117"/>
      <c r="R96" s="117"/>
      <c r="S96" s="117"/>
      <c r="T96" s="117"/>
      <c r="U96" s="117"/>
      <c r="V96" s="117"/>
    </row>
    <row r="97" spans="1:22" x14ac:dyDescent="0.15">
      <c r="A97" s="131" t="s">
        <v>814</v>
      </c>
      <c r="B97" s="117"/>
      <c r="C97" s="117"/>
      <c r="D97" s="117"/>
      <c r="E97" s="117"/>
      <c r="F97" s="117"/>
      <c r="G97" s="117"/>
      <c r="H97" s="117"/>
      <c r="I97" s="117"/>
      <c r="J97" s="117"/>
      <c r="K97" s="117"/>
      <c r="L97" s="117"/>
      <c r="M97" s="117"/>
      <c r="N97" s="117"/>
      <c r="O97" s="117"/>
      <c r="P97" s="117"/>
      <c r="Q97" s="117"/>
      <c r="R97" s="117"/>
      <c r="S97" s="117"/>
      <c r="T97" s="117"/>
      <c r="U97" s="117"/>
      <c r="V97" s="117"/>
    </row>
    <row r="98" spans="1:22" x14ac:dyDescent="0.15">
      <c r="A98" s="131" t="s">
        <v>815</v>
      </c>
      <c r="B98" s="117"/>
      <c r="C98" s="117"/>
      <c r="D98" s="117"/>
      <c r="E98" s="117"/>
      <c r="F98" s="117"/>
      <c r="G98" s="117"/>
      <c r="H98" s="117"/>
      <c r="I98" s="117"/>
      <c r="J98" s="117"/>
      <c r="K98" s="117"/>
      <c r="L98" s="117"/>
      <c r="M98" s="117"/>
      <c r="N98" s="117"/>
      <c r="O98" s="117"/>
      <c r="P98" s="117"/>
      <c r="Q98" s="117"/>
      <c r="R98" s="117"/>
      <c r="S98" s="117"/>
      <c r="T98" s="117"/>
      <c r="U98" s="117"/>
      <c r="V98" s="117"/>
    </row>
    <row r="99" spans="1:22" x14ac:dyDescent="0.15">
      <c r="A99" s="131" t="s">
        <v>816</v>
      </c>
      <c r="B99" s="117"/>
      <c r="C99" s="117"/>
      <c r="D99" s="117"/>
      <c r="E99" s="117"/>
      <c r="F99" s="117"/>
      <c r="G99" s="117"/>
      <c r="H99" s="117"/>
      <c r="I99" s="117"/>
      <c r="J99" s="117"/>
      <c r="K99" s="117"/>
      <c r="L99" s="117"/>
      <c r="M99" s="117"/>
      <c r="N99" s="117"/>
      <c r="O99" s="117"/>
      <c r="P99" s="117"/>
      <c r="Q99" s="117"/>
      <c r="R99" s="117"/>
      <c r="S99" s="117"/>
      <c r="T99" s="117"/>
      <c r="U99" s="117"/>
      <c r="V99" s="117"/>
    </row>
    <row r="100" spans="1:22" x14ac:dyDescent="0.15">
      <c r="A100" s="131" t="s">
        <v>817</v>
      </c>
      <c r="B100" s="117"/>
      <c r="C100" s="117"/>
      <c r="D100" s="117"/>
      <c r="E100" s="117"/>
      <c r="F100" s="117"/>
      <c r="G100" s="117"/>
      <c r="H100" s="117"/>
      <c r="I100" s="117"/>
      <c r="J100" s="117"/>
      <c r="K100" s="117"/>
      <c r="L100" s="117"/>
      <c r="M100" s="117"/>
      <c r="N100" s="117"/>
      <c r="O100" s="117"/>
      <c r="P100" s="117"/>
      <c r="Q100" s="117"/>
      <c r="R100" s="117"/>
      <c r="S100" s="117"/>
      <c r="T100" s="117"/>
      <c r="U100" s="117"/>
      <c r="V100" s="117"/>
    </row>
    <row r="101" spans="1:22" x14ac:dyDescent="0.15">
      <c r="A101" s="131" t="s">
        <v>818</v>
      </c>
      <c r="B101" s="117"/>
      <c r="C101" s="117"/>
      <c r="D101" s="117"/>
      <c r="E101" s="117"/>
      <c r="F101" s="117"/>
      <c r="G101" s="117"/>
      <c r="H101" s="117"/>
      <c r="I101" s="117"/>
      <c r="J101" s="117"/>
      <c r="K101" s="117"/>
      <c r="L101" s="117"/>
      <c r="M101" s="117"/>
      <c r="N101" s="117"/>
      <c r="O101" s="117"/>
      <c r="P101" s="117"/>
      <c r="Q101" s="117"/>
      <c r="R101" s="117"/>
      <c r="S101" s="117"/>
      <c r="T101" s="117"/>
      <c r="U101" s="117"/>
      <c r="V101" s="117"/>
    </row>
    <row r="102" spans="1:22" x14ac:dyDescent="0.15">
      <c r="A102" s="131" t="s">
        <v>819</v>
      </c>
      <c r="B102" s="117"/>
      <c r="C102" s="117"/>
      <c r="D102" s="117"/>
      <c r="E102" s="117"/>
      <c r="F102" s="117"/>
      <c r="G102" s="117"/>
      <c r="H102" s="117"/>
      <c r="I102" s="117"/>
      <c r="J102" s="117"/>
      <c r="K102" s="117"/>
      <c r="L102" s="117"/>
      <c r="M102" s="117"/>
      <c r="N102" s="117"/>
      <c r="O102" s="117"/>
      <c r="P102" s="117"/>
      <c r="Q102" s="117"/>
      <c r="R102" s="117"/>
      <c r="S102" s="117"/>
      <c r="T102" s="117"/>
      <c r="U102" s="117"/>
      <c r="V102" s="117"/>
    </row>
  </sheetData>
  <phoneticPr fontId="5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C70"/>
  <sheetViews>
    <sheetView workbookViewId="0">
      <selection sqref="A1:T4"/>
    </sheetView>
  </sheetViews>
  <sheetFormatPr defaultRowHeight="13.5" x14ac:dyDescent="0.15"/>
  <cols>
    <col min="1" max="1" width="2" style="12" customWidth="1"/>
    <col min="2" max="20" width="1.875" style="12" customWidth="1"/>
    <col min="21" max="21" width="2.625" style="12" customWidth="1"/>
    <col min="22" max="32" width="1.875" style="12" customWidth="1"/>
    <col min="33" max="35" width="2.375" style="12" customWidth="1"/>
    <col min="36" max="42" width="1.875" style="12" customWidth="1"/>
    <col min="43" max="43" width="0.625" style="12" customWidth="1"/>
    <col min="44" max="48" width="1.875" style="12" customWidth="1"/>
    <col min="49" max="49" width="2" style="12" customWidth="1"/>
    <col min="50" max="67" width="9" style="12" customWidth="1"/>
    <col min="68" max="68" width="9" style="103" customWidth="1"/>
    <col min="69" max="237" width="9" style="12" customWidth="1"/>
  </cols>
  <sheetData>
    <row r="1" spans="1:237" x14ac:dyDescent="0.15">
      <c r="A1" s="486" t="s">
        <v>276</v>
      </c>
      <c r="B1" s="487"/>
      <c r="C1" s="487"/>
      <c r="D1" s="487"/>
      <c r="E1" s="487"/>
      <c r="F1" s="487"/>
      <c r="G1" s="487"/>
      <c r="H1" s="487"/>
      <c r="I1" s="487"/>
      <c r="J1" s="487"/>
      <c r="K1" s="487"/>
      <c r="L1" s="487"/>
      <c r="M1" s="487"/>
      <c r="N1" s="487"/>
      <c r="O1" s="487"/>
      <c r="P1" s="487"/>
      <c r="Q1" s="487"/>
      <c r="R1" s="487"/>
      <c r="S1" s="487"/>
      <c r="T1" s="488"/>
      <c r="U1" s="491" t="s">
        <v>277</v>
      </c>
      <c r="V1" s="492"/>
      <c r="W1" s="492"/>
      <c r="X1" s="492"/>
      <c r="Y1" s="492"/>
      <c r="Z1" s="493"/>
      <c r="AA1" s="499"/>
      <c r="AB1" s="492"/>
      <c r="AC1" s="492"/>
      <c r="AD1" s="492"/>
      <c r="AE1" s="493"/>
      <c r="AF1" s="499" t="s">
        <v>278</v>
      </c>
      <c r="AG1" s="492"/>
      <c r="AH1" s="492"/>
      <c r="AI1" s="493"/>
      <c r="AJ1" s="502"/>
      <c r="AK1" s="503"/>
      <c r="AL1" s="503"/>
      <c r="AM1" s="503"/>
      <c r="AN1" s="503"/>
      <c r="AO1" s="503"/>
      <c r="AP1" s="504"/>
      <c r="AQ1" s="508"/>
      <c r="AR1" s="510" t="s">
        <v>279</v>
      </c>
      <c r="AS1" s="511"/>
      <c r="AT1" s="511"/>
      <c r="AU1" s="511"/>
      <c r="AV1" s="511"/>
      <c r="AW1" s="512"/>
    </row>
    <row r="2" spans="1:237" x14ac:dyDescent="0.15">
      <c r="A2" s="487"/>
      <c r="B2" s="487"/>
      <c r="C2" s="487"/>
      <c r="D2" s="487"/>
      <c r="E2" s="487"/>
      <c r="F2" s="487"/>
      <c r="G2" s="487"/>
      <c r="H2" s="487"/>
      <c r="I2" s="487"/>
      <c r="J2" s="487"/>
      <c r="K2" s="487"/>
      <c r="L2" s="487"/>
      <c r="M2" s="487"/>
      <c r="N2" s="487"/>
      <c r="O2" s="487"/>
      <c r="P2" s="487"/>
      <c r="Q2" s="487"/>
      <c r="R2" s="487"/>
      <c r="S2" s="487"/>
      <c r="T2" s="488"/>
      <c r="U2" s="494"/>
      <c r="V2" s="495"/>
      <c r="W2" s="495"/>
      <c r="X2" s="495"/>
      <c r="Y2" s="495"/>
      <c r="Z2" s="496"/>
      <c r="AA2" s="500"/>
      <c r="AB2" s="495"/>
      <c r="AC2" s="495"/>
      <c r="AD2" s="495"/>
      <c r="AE2" s="496"/>
      <c r="AF2" s="500"/>
      <c r="AG2" s="495"/>
      <c r="AH2" s="495"/>
      <c r="AI2" s="496"/>
      <c r="AJ2" s="505"/>
      <c r="AK2" s="506"/>
      <c r="AL2" s="506"/>
      <c r="AM2" s="506"/>
      <c r="AN2" s="506"/>
      <c r="AO2" s="506"/>
      <c r="AP2" s="507"/>
      <c r="AQ2" s="508"/>
      <c r="AR2" s="513"/>
      <c r="AS2" s="514"/>
      <c r="AT2" s="514"/>
      <c r="AU2" s="514"/>
      <c r="AV2" s="514"/>
      <c r="AW2" s="515"/>
    </row>
    <row r="3" spans="1:237" x14ac:dyDescent="0.15">
      <c r="A3" s="487"/>
      <c r="B3" s="487"/>
      <c r="C3" s="487"/>
      <c r="D3" s="487"/>
      <c r="E3" s="487"/>
      <c r="F3" s="487"/>
      <c r="G3" s="487"/>
      <c r="H3" s="487"/>
      <c r="I3" s="487"/>
      <c r="J3" s="487"/>
      <c r="K3" s="487"/>
      <c r="L3" s="487"/>
      <c r="M3" s="487"/>
      <c r="N3" s="487"/>
      <c r="O3" s="487"/>
      <c r="P3" s="487"/>
      <c r="Q3" s="487"/>
      <c r="R3" s="487"/>
      <c r="S3" s="487"/>
      <c r="T3" s="488"/>
      <c r="U3" s="494"/>
      <c r="V3" s="495"/>
      <c r="W3" s="495"/>
      <c r="X3" s="495"/>
      <c r="Y3" s="495"/>
      <c r="Z3" s="496"/>
      <c r="AA3" s="500"/>
      <c r="AB3" s="495"/>
      <c r="AC3" s="495"/>
      <c r="AD3" s="495"/>
      <c r="AE3" s="496"/>
      <c r="AF3" s="500"/>
      <c r="AG3" s="495"/>
      <c r="AH3" s="495"/>
      <c r="AI3" s="496"/>
      <c r="AJ3" s="519" t="s">
        <v>280</v>
      </c>
      <c r="AK3" s="520"/>
      <c r="AL3" s="520"/>
      <c r="AM3" s="520"/>
      <c r="AN3" s="520"/>
      <c r="AO3" s="520"/>
      <c r="AP3" s="521"/>
      <c r="AQ3" s="508"/>
      <c r="AR3" s="494"/>
      <c r="AS3" s="495"/>
      <c r="AT3" s="495"/>
      <c r="AU3" s="495"/>
      <c r="AV3" s="495"/>
      <c r="AW3" s="516"/>
    </row>
    <row r="4" spans="1:237" ht="13.5" customHeight="1" thickBot="1" x14ac:dyDescent="0.2">
      <c r="A4" s="489"/>
      <c r="B4" s="489"/>
      <c r="C4" s="489"/>
      <c r="D4" s="489"/>
      <c r="E4" s="489"/>
      <c r="F4" s="489"/>
      <c r="G4" s="489"/>
      <c r="H4" s="489"/>
      <c r="I4" s="489"/>
      <c r="J4" s="489"/>
      <c r="K4" s="489"/>
      <c r="L4" s="489"/>
      <c r="M4" s="489"/>
      <c r="N4" s="489"/>
      <c r="O4" s="489"/>
      <c r="P4" s="489"/>
      <c r="Q4" s="489"/>
      <c r="R4" s="489"/>
      <c r="S4" s="489"/>
      <c r="T4" s="490"/>
      <c r="U4" s="497"/>
      <c r="V4" s="497"/>
      <c r="W4" s="497"/>
      <c r="X4" s="497"/>
      <c r="Y4" s="497"/>
      <c r="Z4" s="498"/>
      <c r="AA4" s="501"/>
      <c r="AB4" s="497"/>
      <c r="AC4" s="497"/>
      <c r="AD4" s="497"/>
      <c r="AE4" s="498"/>
      <c r="AF4" s="501"/>
      <c r="AG4" s="497"/>
      <c r="AH4" s="497"/>
      <c r="AI4" s="498"/>
      <c r="AJ4" s="522"/>
      <c r="AK4" s="523"/>
      <c r="AL4" s="523"/>
      <c r="AM4" s="523"/>
      <c r="AN4" s="523"/>
      <c r="AO4" s="523"/>
      <c r="AP4" s="524"/>
      <c r="AQ4" s="509"/>
      <c r="AR4" s="517"/>
      <c r="AS4" s="497"/>
      <c r="AT4" s="497"/>
      <c r="AU4" s="497"/>
      <c r="AV4" s="497"/>
      <c r="AW4" s="518"/>
    </row>
    <row r="5" spans="1:237" x14ac:dyDescent="0.15">
      <c r="A5" s="494"/>
      <c r="B5" s="495"/>
      <c r="C5" s="495"/>
      <c r="D5" s="495"/>
      <c r="E5" s="495"/>
      <c r="F5" s="495"/>
      <c r="G5" s="495"/>
      <c r="H5" s="495"/>
      <c r="I5" s="495"/>
      <c r="J5" s="495"/>
      <c r="K5" s="495"/>
      <c r="L5" s="495"/>
      <c r="M5" s="495"/>
      <c r="N5" s="495"/>
      <c r="O5" s="495"/>
      <c r="P5" s="495"/>
      <c r="Q5" s="495"/>
      <c r="R5" s="495"/>
      <c r="S5" s="495"/>
      <c r="T5" s="495"/>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5"/>
    </row>
    <row r="6" spans="1:237" x14ac:dyDescent="0.15">
      <c r="A6" s="525" t="s">
        <v>281</v>
      </c>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526"/>
      <c r="AW6" s="527"/>
    </row>
    <row r="7" spans="1:237" x14ac:dyDescent="0.15">
      <c r="A7" s="525"/>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7"/>
    </row>
    <row r="8" spans="1:237" ht="16.5" customHeight="1" x14ac:dyDescent="0.15">
      <c r="A8" s="10"/>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528" t="s">
        <v>39</v>
      </c>
      <c r="AI8" s="528"/>
      <c r="AJ8" s="529" t="str">
        <f>'01.入会申込書'!AP25</f>
        <v/>
      </c>
      <c r="AK8" s="529"/>
      <c r="AL8" s="528" t="s">
        <v>282</v>
      </c>
      <c r="AM8" s="528"/>
      <c r="AN8" s="529" t="str">
        <f>'01.入会申込書'!AT25</f>
        <v/>
      </c>
      <c r="AO8" s="529"/>
      <c r="AP8" s="528" t="s">
        <v>283</v>
      </c>
      <c r="AQ8" s="528"/>
      <c r="AR8" s="529" t="str">
        <f>'01.入会申込書'!AX25</f>
        <v/>
      </c>
      <c r="AS8" s="529"/>
      <c r="AT8" s="528" t="s">
        <v>284</v>
      </c>
      <c r="AU8" s="528"/>
      <c r="AV8" s="9"/>
      <c r="AW8" s="8"/>
    </row>
    <row r="9" spans="1:237" x14ac:dyDescent="0.15">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528"/>
      <c r="AI9" s="528"/>
      <c r="AJ9" s="529"/>
      <c r="AK9" s="529"/>
      <c r="AL9" s="528"/>
      <c r="AM9" s="528"/>
      <c r="AN9" s="529"/>
      <c r="AO9" s="529"/>
      <c r="AP9" s="528"/>
      <c r="AQ9" s="528"/>
      <c r="AR9" s="529"/>
      <c r="AS9" s="529"/>
      <c r="AT9" s="528"/>
      <c r="AU9" s="528"/>
      <c r="AV9" s="83"/>
      <c r="AW9" s="84"/>
    </row>
    <row r="10" spans="1:237" x14ac:dyDescent="0.15">
      <c r="A10" s="531" t="s">
        <v>285</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c r="AK10" s="532"/>
      <c r="AL10" s="532"/>
      <c r="AM10" s="532"/>
      <c r="AN10" s="532"/>
      <c r="AO10" s="532"/>
      <c r="AP10" s="532"/>
      <c r="AQ10" s="532"/>
      <c r="AR10" s="532"/>
      <c r="AS10" s="532"/>
      <c r="AT10" s="532"/>
      <c r="AU10" s="532"/>
      <c r="AV10" s="532"/>
      <c r="AW10" s="533"/>
    </row>
    <row r="11" spans="1:237" x14ac:dyDescent="0.15">
      <c r="A11" s="534"/>
      <c r="B11" s="532"/>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3"/>
    </row>
    <row r="12" spans="1:237" x14ac:dyDescent="0.15">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516"/>
    </row>
    <row r="13" spans="1:237" x14ac:dyDescent="0.15">
      <c r="A13" s="494"/>
      <c r="B13" s="495"/>
      <c r="C13" s="495"/>
      <c r="D13" s="100"/>
      <c r="E13" s="100"/>
      <c r="F13" s="100"/>
      <c r="G13" s="100"/>
      <c r="H13" s="100"/>
      <c r="I13" s="537" t="s">
        <v>286</v>
      </c>
      <c r="J13" s="537"/>
      <c r="K13" s="537"/>
      <c r="L13" s="537"/>
      <c r="M13" s="537"/>
      <c r="N13" s="537"/>
      <c r="O13" s="538" t="str">
        <f>'01.入会申込書'!M27</f>
        <v/>
      </c>
      <c r="P13" s="538"/>
      <c r="Q13" s="538"/>
      <c r="R13" s="538"/>
      <c r="S13" s="538"/>
      <c r="T13" s="538"/>
      <c r="U13" s="538"/>
      <c r="V13" s="538"/>
      <c r="W13" s="538"/>
      <c r="X13" s="538"/>
      <c r="Y13" s="538"/>
      <c r="Z13" s="538"/>
      <c r="AA13" s="537" t="s">
        <v>287</v>
      </c>
      <c r="AB13" s="539" t="str">
        <f>'01.入会申込書'!AI27</f>
        <v/>
      </c>
      <c r="AC13" s="540"/>
      <c r="AD13" s="540"/>
      <c r="AE13" s="540"/>
      <c r="AF13" s="537" t="s">
        <v>288</v>
      </c>
      <c r="AG13" s="537" t="s">
        <v>289</v>
      </c>
      <c r="AH13" s="537"/>
      <c r="AI13" s="539" t="str">
        <f>'01.入会申込書'!AP27</f>
        <v/>
      </c>
      <c r="AJ13" s="540"/>
      <c r="AK13" s="540"/>
      <c r="AL13" s="540"/>
      <c r="AM13" s="540"/>
      <c r="AN13" s="540"/>
      <c r="AO13" s="537" t="s">
        <v>290</v>
      </c>
      <c r="AP13" s="537"/>
      <c r="AQ13" s="537"/>
      <c r="AR13" s="537"/>
      <c r="AS13" s="537"/>
      <c r="AT13" s="537"/>
      <c r="AU13" s="541"/>
      <c r="AV13" s="542"/>
      <c r="AW13" s="543"/>
      <c r="AX13" s="41"/>
      <c r="AY13" s="41"/>
      <c r="AZ13" s="41"/>
      <c r="BA13" s="41"/>
      <c r="BB13" s="41"/>
      <c r="BC13" s="41"/>
      <c r="BD13" s="41"/>
      <c r="BE13" s="41"/>
      <c r="BF13" s="41"/>
      <c r="BG13" s="41"/>
      <c r="BH13" s="41"/>
      <c r="BI13" s="41"/>
      <c r="BJ13" s="41"/>
      <c r="BK13" s="41"/>
      <c r="BL13" s="41"/>
      <c r="BM13" s="41"/>
      <c r="BN13" s="41"/>
      <c r="BO13" s="41"/>
      <c r="BP13" s="102"/>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row>
    <row r="14" spans="1:237" x14ac:dyDescent="0.15">
      <c r="A14" s="494"/>
      <c r="B14" s="495"/>
      <c r="C14" s="495"/>
      <c r="D14" s="100"/>
      <c r="E14" s="100"/>
      <c r="F14" s="100"/>
      <c r="G14" s="100"/>
      <c r="H14" s="100"/>
      <c r="I14" s="537"/>
      <c r="J14" s="537"/>
      <c r="K14" s="537"/>
      <c r="L14" s="537"/>
      <c r="M14" s="537"/>
      <c r="N14" s="537"/>
      <c r="O14" s="538"/>
      <c r="P14" s="538"/>
      <c r="Q14" s="538"/>
      <c r="R14" s="538"/>
      <c r="S14" s="538"/>
      <c r="T14" s="538"/>
      <c r="U14" s="538"/>
      <c r="V14" s="538"/>
      <c r="W14" s="538"/>
      <c r="X14" s="538"/>
      <c r="Y14" s="538"/>
      <c r="Z14" s="538"/>
      <c r="AA14" s="537"/>
      <c r="AB14" s="540"/>
      <c r="AC14" s="540"/>
      <c r="AD14" s="540"/>
      <c r="AE14" s="540"/>
      <c r="AF14" s="537"/>
      <c r="AG14" s="537"/>
      <c r="AH14" s="537"/>
      <c r="AI14" s="540"/>
      <c r="AJ14" s="540"/>
      <c r="AK14" s="540"/>
      <c r="AL14" s="540"/>
      <c r="AM14" s="540"/>
      <c r="AN14" s="540"/>
      <c r="AO14" s="537"/>
      <c r="AP14" s="537"/>
      <c r="AQ14" s="537"/>
      <c r="AR14" s="537"/>
      <c r="AS14" s="537"/>
      <c r="AT14" s="537"/>
      <c r="AU14" s="542"/>
      <c r="AV14" s="542"/>
      <c r="AW14" s="543"/>
      <c r="AX14" s="41"/>
      <c r="AY14" s="41"/>
      <c r="AZ14" s="41"/>
      <c r="BA14" s="41"/>
      <c r="BB14" s="41"/>
      <c r="BC14" s="41"/>
      <c r="BD14" s="41"/>
      <c r="BE14" s="41"/>
      <c r="BF14" s="41"/>
      <c r="BG14" s="41"/>
      <c r="BH14" s="41"/>
      <c r="BI14" s="41"/>
      <c r="BJ14" s="41"/>
      <c r="BK14" s="41"/>
      <c r="BL14" s="41"/>
      <c r="BM14" s="41"/>
      <c r="BN14" s="41"/>
      <c r="BO14" s="41"/>
      <c r="BP14" s="102"/>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row>
    <row r="15" spans="1:237" x14ac:dyDescent="0.15">
      <c r="A15" s="494"/>
      <c r="B15" s="495"/>
      <c r="C15" s="495"/>
      <c r="D15" s="537"/>
      <c r="E15" s="537"/>
      <c r="F15" s="537"/>
      <c r="G15" s="537"/>
      <c r="H15" s="537"/>
      <c r="I15" s="546" t="s">
        <v>291</v>
      </c>
      <c r="J15" s="546"/>
      <c r="K15" s="546"/>
      <c r="L15" s="546"/>
      <c r="M15" s="546"/>
      <c r="N15" s="546"/>
      <c r="O15" s="537" t="str">
        <f>'01.入会申込書'!M29</f>
        <v>令和</v>
      </c>
      <c r="P15" s="537"/>
      <c r="Q15" s="537"/>
      <c r="R15" s="537"/>
      <c r="S15" s="540" t="str">
        <f>'01.入会申込書'!R29</f>
        <v/>
      </c>
      <c r="T15" s="540"/>
      <c r="U15" s="540"/>
      <c r="V15" s="540"/>
      <c r="W15" s="537" t="s">
        <v>292</v>
      </c>
      <c r="X15" s="537"/>
      <c r="Y15" s="537"/>
      <c r="Z15" s="537"/>
      <c r="AA15" s="540" t="str">
        <f>'01.入会申込書'!W29</f>
        <v/>
      </c>
      <c r="AB15" s="540"/>
      <c r="AC15" s="540"/>
      <c r="AD15" s="540"/>
      <c r="AE15" s="537" t="s">
        <v>293</v>
      </c>
      <c r="AF15" s="537"/>
      <c r="AG15" s="537"/>
      <c r="AH15" s="537"/>
      <c r="AI15" s="540" t="str">
        <f>'01.入会申込書'!AB29</f>
        <v/>
      </c>
      <c r="AJ15" s="540"/>
      <c r="AK15" s="540"/>
      <c r="AL15" s="540"/>
      <c r="AM15" s="537" t="s">
        <v>294</v>
      </c>
      <c r="AN15" s="537"/>
      <c r="AO15" s="537"/>
      <c r="AP15" s="537"/>
      <c r="AQ15" s="537"/>
      <c r="AR15" s="537"/>
      <c r="AS15" s="537"/>
      <c r="AT15" s="537"/>
      <c r="AU15" s="542"/>
      <c r="AV15" s="542"/>
      <c r="AW15" s="543"/>
      <c r="AX15" s="41"/>
      <c r="AY15" s="41"/>
      <c r="AZ15" s="41"/>
      <c r="BA15" s="41"/>
      <c r="BB15" s="41"/>
      <c r="BC15" s="41"/>
      <c r="BD15" s="41"/>
      <c r="BE15" s="41"/>
      <c r="BF15" s="41"/>
      <c r="BG15" s="41"/>
      <c r="BH15" s="41"/>
      <c r="BI15" s="41"/>
      <c r="BJ15" s="41"/>
      <c r="BK15" s="41"/>
      <c r="BL15" s="41"/>
      <c r="BM15" s="41"/>
      <c r="BN15" s="41"/>
      <c r="BO15" s="41"/>
      <c r="BP15" s="102"/>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row>
    <row r="16" spans="1:237" x14ac:dyDescent="0.15">
      <c r="A16" s="494"/>
      <c r="B16" s="495"/>
      <c r="C16" s="495"/>
      <c r="D16" s="537"/>
      <c r="E16" s="537"/>
      <c r="F16" s="537"/>
      <c r="G16" s="537"/>
      <c r="H16" s="537"/>
      <c r="I16" s="546"/>
      <c r="J16" s="546"/>
      <c r="K16" s="546"/>
      <c r="L16" s="546"/>
      <c r="M16" s="546"/>
      <c r="N16" s="546"/>
      <c r="O16" s="537"/>
      <c r="P16" s="537"/>
      <c r="Q16" s="537"/>
      <c r="R16" s="537"/>
      <c r="S16" s="540"/>
      <c r="T16" s="540"/>
      <c r="U16" s="540"/>
      <c r="V16" s="540"/>
      <c r="W16" s="537"/>
      <c r="X16" s="537"/>
      <c r="Y16" s="537"/>
      <c r="Z16" s="537"/>
      <c r="AA16" s="540"/>
      <c r="AB16" s="540"/>
      <c r="AC16" s="540"/>
      <c r="AD16" s="540"/>
      <c r="AE16" s="537"/>
      <c r="AF16" s="537"/>
      <c r="AG16" s="537"/>
      <c r="AH16" s="537"/>
      <c r="AI16" s="540"/>
      <c r="AJ16" s="540"/>
      <c r="AK16" s="540"/>
      <c r="AL16" s="540"/>
      <c r="AM16" s="537"/>
      <c r="AN16" s="537"/>
      <c r="AO16" s="537"/>
      <c r="AP16" s="537"/>
      <c r="AQ16" s="537"/>
      <c r="AR16" s="537"/>
      <c r="AS16" s="537"/>
      <c r="AT16" s="537"/>
      <c r="AU16" s="542"/>
      <c r="AV16" s="542"/>
      <c r="AW16" s="543"/>
      <c r="AX16" s="41"/>
      <c r="AY16" s="41"/>
      <c r="AZ16" s="41"/>
      <c r="BA16" s="41"/>
      <c r="BB16" s="41"/>
      <c r="BC16" s="41"/>
      <c r="BD16" s="41"/>
      <c r="BE16" s="41"/>
      <c r="BF16" s="41"/>
      <c r="BG16" s="41"/>
      <c r="BH16" s="41"/>
      <c r="BI16" s="41"/>
      <c r="BJ16" s="41"/>
      <c r="BK16" s="41"/>
      <c r="BL16" s="41"/>
      <c r="BM16" s="41"/>
      <c r="BN16" s="41"/>
      <c r="BO16" s="41"/>
      <c r="BP16" s="102"/>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row>
    <row r="17" spans="1:237" x14ac:dyDescent="0.15">
      <c r="A17" s="494"/>
      <c r="B17" s="495"/>
      <c r="C17" s="495"/>
      <c r="D17" s="537"/>
      <c r="E17" s="537"/>
      <c r="F17" s="537"/>
      <c r="G17" s="537"/>
      <c r="H17" s="537"/>
      <c r="I17" s="547" t="s">
        <v>295</v>
      </c>
      <c r="J17" s="548"/>
      <c r="K17" s="548"/>
      <c r="L17" s="548"/>
      <c r="M17" s="548"/>
      <c r="N17" s="548"/>
      <c r="P17" s="7" t="s">
        <v>296</v>
      </c>
      <c r="Q17" s="530" t="str">
        <f>'01.入会申込書'!O38&amp;""</f>
        <v/>
      </c>
      <c r="R17" s="530"/>
      <c r="S17" s="530"/>
      <c r="T17" s="530"/>
      <c r="U17" s="530"/>
      <c r="V17" s="530"/>
      <c r="W17" s="530"/>
      <c r="X17" s="530"/>
      <c r="Y17" s="99"/>
      <c r="Z17" s="99"/>
      <c r="AA17" s="99"/>
      <c r="AB17" s="99"/>
      <c r="AC17" s="99"/>
      <c r="AD17" s="99"/>
      <c r="AE17" s="99"/>
      <c r="AF17" s="99"/>
      <c r="AG17" s="99"/>
      <c r="AH17" s="99"/>
      <c r="AI17" s="99"/>
      <c r="AJ17" s="99"/>
      <c r="AK17" s="99"/>
      <c r="AL17" s="99"/>
      <c r="AM17" s="99"/>
      <c r="AN17" s="99"/>
      <c r="AO17" s="99"/>
      <c r="AP17" s="99"/>
      <c r="AQ17" s="99"/>
      <c r="AR17" s="99"/>
      <c r="AS17" s="99"/>
      <c r="AT17" s="99"/>
      <c r="AU17" s="542"/>
      <c r="AV17" s="542"/>
      <c r="AW17" s="543"/>
      <c r="AX17" s="41"/>
      <c r="AY17" s="41"/>
      <c r="AZ17" s="41"/>
      <c r="BA17" s="41"/>
      <c r="BB17" s="41"/>
      <c r="BC17" s="41"/>
      <c r="BD17" s="41"/>
      <c r="BE17" s="41"/>
      <c r="BF17" s="41"/>
      <c r="BG17" s="41"/>
      <c r="BH17" s="41"/>
      <c r="BI17" s="41"/>
      <c r="BJ17" s="41"/>
      <c r="BK17" s="41"/>
      <c r="BL17" s="41"/>
      <c r="BM17" s="41"/>
      <c r="BN17" s="41"/>
      <c r="BO17" s="41"/>
      <c r="BP17" s="102"/>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row>
    <row r="18" spans="1:237" x14ac:dyDescent="0.15">
      <c r="A18" s="494"/>
      <c r="B18" s="495"/>
      <c r="C18" s="495"/>
      <c r="D18" s="537"/>
      <c r="E18" s="537"/>
      <c r="F18" s="537"/>
      <c r="G18" s="537"/>
      <c r="H18" s="537"/>
      <c r="I18" s="549" t="s">
        <v>298</v>
      </c>
      <c r="J18" s="549"/>
      <c r="K18" s="549"/>
      <c r="L18" s="549"/>
      <c r="M18" s="549"/>
      <c r="N18" s="549"/>
      <c r="O18" s="99"/>
      <c r="P18" s="550" t="str">
        <f>'01.入会申込書'!M39</f>
        <v>　</v>
      </c>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42"/>
      <c r="AV18" s="542"/>
      <c r="AW18" s="543"/>
      <c r="AX18" s="41"/>
      <c r="AY18" s="41"/>
      <c r="AZ18" s="41"/>
      <c r="BA18" s="41"/>
      <c r="BB18" s="41"/>
      <c r="BC18" s="41"/>
      <c r="BD18" s="41"/>
      <c r="BE18" s="41"/>
      <c r="BF18" s="41"/>
      <c r="BG18" s="41"/>
      <c r="BH18" s="41"/>
      <c r="BI18" s="41"/>
      <c r="BJ18" s="41"/>
      <c r="BK18" s="41"/>
      <c r="BL18" s="41"/>
      <c r="BM18" s="41"/>
      <c r="BN18" s="41"/>
      <c r="BO18" s="41"/>
      <c r="BP18" s="102"/>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row>
    <row r="19" spans="1:237" x14ac:dyDescent="0.15">
      <c r="A19" s="494"/>
      <c r="B19" s="495"/>
      <c r="C19" s="495"/>
      <c r="D19" s="537"/>
      <c r="E19" s="537"/>
      <c r="F19" s="537"/>
      <c r="G19" s="537"/>
      <c r="H19" s="537"/>
      <c r="I19" s="537" t="s">
        <v>299</v>
      </c>
      <c r="J19" s="537"/>
      <c r="K19" s="537"/>
      <c r="L19" s="537"/>
      <c r="M19" s="537"/>
      <c r="N19" s="537"/>
      <c r="P19" s="550" t="str">
        <f>'01.入会申込書'!M35</f>
        <v/>
      </c>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42"/>
      <c r="AV19" s="542"/>
      <c r="AW19" s="543"/>
      <c r="AX19" s="41"/>
      <c r="AY19" s="41"/>
      <c r="AZ19" s="41"/>
      <c r="BA19" s="41"/>
      <c r="BB19" s="41"/>
      <c r="BC19" s="41"/>
      <c r="BD19" s="41"/>
      <c r="BE19" s="41"/>
      <c r="BF19" s="41"/>
      <c r="BG19" s="41"/>
      <c r="BH19" s="41"/>
      <c r="BI19" s="41"/>
      <c r="BJ19" s="41"/>
      <c r="BK19" s="41"/>
      <c r="BL19" s="41"/>
      <c r="BM19" s="41"/>
      <c r="BN19" s="41"/>
      <c r="BO19" s="41"/>
      <c r="BP19" s="102"/>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row>
    <row r="20" spans="1:237" x14ac:dyDescent="0.15">
      <c r="A20" s="494"/>
      <c r="B20" s="495"/>
      <c r="C20" s="495"/>
      <c r="D20" s="537"/>
      <c r="E20" s="537"/>
      <c r="F20" s="537"/>
      <c r="G20" s="537"/>
      <c r="H20" s="537"/>
      <c r="I20" s="537"/>
      <c r="J20" s="537"/>
      <c r="K20" s="537"/>
      <c r="L20" s="537"/>
      <c r="M20" s="537"/>
      <c r="N20" s="537"/>
      <c r="O20" s="99"/>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42"/>
      <c r="AV20" s="542"/>
      <c r="AW20" s="543"/>
      <c r="AX20" s="41"/>
      <c r="AY20" s="41"/>
      <c r="AZ20" s="41"/>
      <c r="BA20" s="41"/>
      <c r="BB20" s="41"/>
      <c r="BC20" s="41"/>
      <c r="BD20" s="41"/>
      <c r="BE20" s="41"/>
      <c r="BF20" s="41"/>
      <c r="BG20" s="41"/>
      <c r="BH20" s="41"/>
      <c r="BI20" s="41"/>
      <c r="BJ20" s="41"/>
      <c r="BK20" s="41"/>
      <c r="BL20" s="41"/>
      <c r="BM20" s="41"/>
      <c r="BN20" s="41"/>
      <c r="BO20" s="41"/>
      <c r="BP20" s="102"/>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row>
    <row r="21" spans="1:237" x14ac:dyDescent="0.15">
      <c r="A21" s="494"/>
      <c r="B21" s="495"/>
      <c r="C21" s="495"/>
      <c r="D21" s="537"/>
      <c r="E21" s="537"/>
      <c r="F21" s="537"/>
      <c r="G21" s="537"/>
      <c r="H21" s="537"/>
      <c r="I21" s="546" t="s">
        <v>300</v>
      </c>
      <c r="J21" s="546"/>
      <c r="K21" s="546"/>
      <c r="L21" s="546"/>
      <c r="M21" s="546"/>
      <c r="N21" s="546"/>
      <c r="P21" s="551" t="str">
        <f>'01.入会申込書'!M47</f>
        <v/>
      </c>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42"/>
      <c r="AV21" s="542"/>
      <c r="AW21" s="543"/>
      <c r="AX21" s="41"/>
      <c r="AY21" s="41"/>
      <c r="AZ21" s="41"/>
      <c r="BA21" s="41"/>
      <c r="BB21" s="41"/>
      <c r="BC21" s="41"/>
      <c r="BD21" s="41"/>
      <c r="BE21" s="41"/>
      <c r="BF21" s="41"/>
      <c r="BG21" s="41"/>
      <c r="BH21" s="41"/>
      <c r="BI21" s="41"/>
      <c r="BJ21" s="41"/>
      <c r="BK21" s="41"/>
      <c r="BL21" s="41"/>
      <c r="BM21" s="41"/>
      <c r="BN21" s="41"/>
      <c r="BO21" s="41"/>
      <c r="BP21" s="102" t="s">
        <v>37</v>
      </c>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row>
    <row r="22" spans="1:237" x14ac:dyDescent="0.15">
      <c r="A22" s="494"/>
      <c r="B22" s="495"/>
      <c r="C22" s="495"/>
      <c r="D22" s="537"/>
      <c r="E22" s="537"/>
      <c r="F22" s="537"/>
      <c r="G22" s="537"/>
      <c r="H22" s="537"/>
      <c r="I22" s="546"/>
      <c r="J22" s="546"/>
      <c r="K22" s="546"/>
      <c r="L22" s="546"/>
      <c r="M22" s="546"/>
      <c r="N22" s="546"/>
      <c r="O22" s="100"/>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U22" s="542"/>
      <c r="AV22" s="542"/>
      <c r="AW22" s="543"/>
      <c r="AX22" s="41"/>
      <c r="AY22" s="41"/>
      <c r="AZ22" s="41"/>
      <c r="BA22" s="41"/>
      <c r="BB22" s="41"/>
      <c r="BC22" s="41"/>
      <c r="BD22" s="41"/>
      <c r="BE22" s="41"/>
      <c r="BF22" s="41"/>
      <c r="BG22" s="41"/>
      <c r="BH22" s="41"/>
      <c r="BI22" s="41"/>
      <c r="BJ22" s="41"/>
      <c r="BK22" s="41"/>
      <c r="BL22" s="41"/>
      <c r="BM22" s="41"/>
      <c r="BN22" s="41"/>
      <c r="BO22" s="41"/>
      <c r="BP22" s="102" t="s">
        <v>96</v>
      </c>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row>
    <row r="23" spans="1:237" x14ac:dyDescent="0.15">
      <c r="A23" s="494"/>
      <c r="B23" s="495"/>
      <c r="C23" s="495"/>
      <c r="D23" s="537"/>
      <c r="E23" s="537"/>
      <c r="F23" s="537"/>
      <c r="G23" s="537"/>
      <c r="H23" s="537"/>
      <c r="I23" s="547" t="s">
        <v>301</v>
      </c>
      <c r="J23" s="548"/>
      <c r="K23" s="548"/>
      <c r="L23" s="548"/>
      <c r="M23" s="548"/>
      <c r="N23" s="548"/>
      <c r="P23" s="7" t="s">
        <v>296</v>
      </c>
      <c r="Q23" s="539"/>
      <c r="R23" s="540"/>
      <c r="S23" s="540"/>
      <c r="T23" s="6" t="s">
        <v>297</v>
      </c>
      <c r="U23" s="539"/>
      <c r="V23" s="539"/>
      <c r="W23" s="539"/>
      <c r="X23" s="539"/>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542"/>
      <c r="AV23" s="542"/>
      <c r="AW23" s="543"/>
      <c r="AX23" s="41"/>
      <c r="AY23" s="41"/>
      <c r="AZ23" s="41"/>
      <c r="BA23" s="41"/>
      <c r="BB23" s="41"/>
      <c r="BC23" s="41"/>
      <c r="BD23" s="41"/>
      <c r="BE23" s="41"/>
      <c r="BF23" s="41"/>
      <c r="BG23" s="41"/>
      <c r="BH23" s="41"/>
      <c r="BI23" s="41"/>
      <c r="BJ23" s="41"/>
      <c r="BK23" s="41"/>
      <c r="BL23" s="41"/>
      <c r="BM23" s="41"/>
      <c r="BN23" s="41"/>
      <c r="BO23" s="41"/>
      <c r="BP23" s="102" t="s">
        <v>102</v>
      </c>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row>
    <row r="24" spans="1:237" x14ac:dyDescent="0.15">
      <c r="A24" s="494"/>
      <c r="B24" s="495"/>
      <c r="C24" s="495"/>
      <c r="D24" s="537"/>
      <c r="E24" s="537"/>
      <c r="F24" s="537"/>
      <c r="G24" s="537"/>
      <c r="H24" s="537"/>
      <c r="I24" s="547" t="s">
        <v>302</v>
      </c>
      <c r="J24" s="548"/>
      <c r="K24" s="548"/>
      <c r="L24" s="548"/>
      <c r="M24" s="548"/>
      <c r="N24" s="548"/>
      <c r="O24" s="100"/>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42"/>
      <c r="AV24" s="542"/>
      <c r="AW24" s="543"/>
      <c r="AX24" s="41"/>
      <c r="AY24" s="41"/>
      <c r="AZ24" s="41"/>
      <c r="BA24" s="41"/>
      <c r="BB24" s="41"/>
      <c r="BC24" s="41"/>
      <c r="BD24" s="41"/>
      <c r="BE24" s="41"/>
      <c r="BF24" s="41"/>
      <c r="BG24" s="41"/>
      <c r="BH24" s="41"/>
      <c r="BI24" s="41"/>
      <c r="BJ24" s="41"/>
      <c r="BK24" s="41"/>
      <c r="BL24" s="41"/>
      <c r="BM24" s="41"/>
      <c r="BN24" s="41"/>
      <c r="BO24" s="41"/>
      <c r="BP24" s="102" t="s">
        <v>109</v>
      </c>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row>
    <row r="25" spans="1:237" x14ac:dyDescent="0.15">
      <c r="A25" s="494"/>
      <c r="B25" s="495"/>
      <c r="C25" s="495"/>
      <c r="D25" s="552" t="s">
        <v>303</v>
      </c>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542"/>
      <c r="AV25" s="542"/>
      <c r="AW25" s="543"/>
      <c r="AX25" s="41"/>
      <c r="AY25" s="41"/>
      <c r="AZ25" s="41"/>
      <c r="BA25" s="41"/>
      <c r="BB25" s="41"/>
      <c r="BC25" s="41"/>
      <c r="BD25" s="41"/>
      <c r="BE25" s="41"/>
      <c r="BF25" s="41"/>
      <c r="BG25" s="41"/>
      <c r="BH25" s="41"/>
      <c r="BI25" s="41"/>
      <c r="BJ25" s="41"/>
      <c r="BK25" s="41"/>
      <c r="BL25" s="41"/>
      <c r="BM25" s="41"/>
      <c r="BN25" s="41"/>
      <c r="BO25" s="41"/>
      <c r="BP25" s="102" t="s">
        <v>113</v>
      </c>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row>
    <row r="26" spans="1:237" x14ac:dyDescent="0.15">
      <c r="A26" s="494"/>
      <c r="B26" s="495"/>
      <c r="C26" s="495"/>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542"/>
      <c r="AV26" s="542"/>
      <c r="AW26" s="543"/>
      <c r="AX26" s="41"/>
      <c r="AY26" s="41"/>
      <c r="AZ26" s="41"/>
      <c r="BA26" s="41"/>
      <c r="BB26" s="41"/>
      <c r="BC26" s="41"/>
      <c r="BD26" s="41"/>
      <c r="BE26" s="41"/>
      <c r="BF26" s="41"/>
      <c r="BG26" s="41"/>
      <c r="BH26" s="41"/>
      <c r="BI26" s="41"/>
      <c r="BJ26" s="41"/>
      <c r="BK26" s="41"/>
      <c r="BL26" s="41"/>
      <c r="BM26" s="41"/>
      <c r="BN26" s="41"/>
      <c r="BO26" s="41"/>
      <c r="BP26" s="102" t="s">
        <v>118</v>
      </c>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row>
    <row r="27" spans="1:237" x14ac:dyDescent="0.15">
      <c r="A27" s="494"/>
      <c r="B27" s="495"/>
      <c r="C27" s="495"/>
      <c r="D27" s="552" t="s">
        <v>304</v>
      </c>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c r="AU27" s="542"/>
      <c r="AV27" s="542"/>
      <c r="AW27" s="543"/>
      <c r="AX27" s="41"/>
      <c r="AY27" s="41"/>
      <c r="AZ27" s="41"/>
      <c r="BA27" s="41"/>
      <c r="BB27" s="41"/>
      <c r="BC27" s="41"/>
      <c r="BD27" s="41"/>
      <c r="BE27" s="41"/>
      <c r="BF27" s="41"/>
      <c r="BG27" s="41"/>
      <c r="BH27" s="41"/>
      <c r="BI27" s="41"/>
      <c r="BJ27" s="41"/>
      <c r="BK27" s="41"/>
      <c r="BL27" s="41"/>
      <c r="BM27" s="41"/>
      <c r="BN27" s="41"/>
      <c r="BO27" s="41"/>
      <c r="BP27" s="102" t="s">
        <v>121</v>
      </c>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row>
    <row r="28" spans="1:237" x14ac:dyDescent="0.15">
      <c r="A28" s="494"/>
      <c r="B28" s="495"/>
      <c r="C28" s="495"/>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2"/>
      <c r="AR28" s="552"/>
      <c r="AS28" s="552"/>
      <c r="AT28" s="552"/>
      <c r="AU28" s="542"/>
      <c r="AV28" s="542"/>
      <c r="AW28" s="543"/>
      <c r="AX28" s="41"/>
      <c r="AY28" s="41"/>
      <c r="AZ28" s="41"/>
      <c r="BA28" s="41"/>
      <c r="BB28" s="41"/>
      <c r="BC28" s="41"/>
      <c r="BD28" s="41"/>
      <c r="BE28" s="41"/>
      <c r="BF28" s="41"/>
      <c r="BG28" s="41"/>
      <c r="BH28" s="41"/>
      <c r="BI28" s="41"/>
      <c r="BJ28" s="41"/>
      <c r="BK28" s="41"/>
      <c r="BL28" s="41"/>
      <c r="BM28" s="41"/>
      <c r="BN28" s="41"/>
      <c r="BO28" s="41"/>
      <c r="BP28" s="102" t="s">
        <v>124</v>
      </c>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row>
    <row r="29" spans="1:237" x14ac:dyDescent="0.15">
      <c r="A29" s="494"/>
      <c r="B29" s="495"/>
      <c r="C29" s="495"/>
      <c r="D29" s="552" t="s">
        <v>305</v>
      </c>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c r="AT29" s="552"/>
      <c r="AU29" s="542"/>
      <c r="AV29" s="542"/>
      <c r="AW29" s="543"/>
      <c r="AX29" s="41"/>
      <c r="AY29" s="41"/>
      <c r="AZ29" s="41"/>
      <c r="BA29" s="41"/>
      <c r="BB29" s="41"/>
      <c r="BC29" s="41"/>
      <c r="BD29" s="41"/>
      <c r="BE29" s="41"/>
      <c r="BF29" s="41"/>
      <c r="BG29" s="41"/>
      <c r="BH29" s="41"/>
      <c r="BI29" s="41"/>
      <c r="BJ29" s="41"/>
      <c r="BK29" s="41"/>
      <c r="BL29" s="41"/>
      <c r="BM29" s="41"/>
      <c r="BN29" s="41"/>
      <c r="BO29" s="41"/>
      <c r="BP29" s="102" t="s">
        <v>130</v>
      </c>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row>
    <row r="30" spans="1:237" x14ac:dyDescent="0.15">
      <c r="A30" s="494"/>
      <c r="B30" s="495"/>
      <c r="C30" s="495"/>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42"/>
      <c r="AV30" s="542"/>
      <c r="AW30" s="543"/>
      <c r="AX30" s="41"/>
      <c r="AY30" s="41"/>
      <c r="AZ30" s="41"/>
      <c r="BA30" s="41"/>
      <c r="BB30" s="41"/>
      <c r="BC30" s="41"/>
      <c r="BD30" s="41"/>
      <c r="BE30" s="41"/>
      <c r="BF30" s="41"/>
      <c r="BG30" s="41"/>
      <c r="BH30" s="41"/>
      <c r="BI30" s="41"/>
      <c r="BJ30" s="41"/>
      <c r="BK30" s="41"/>
      <c r="BL30" s="41"/>
      <c r="BM30" s="41"/>
      <c r="BN30" s="41"/>
      <c r="BO30" s="41"/>
      <c r="BP30" s="102" t="s">
        <v>135</v>
      </c>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row>
    <row r="31" spans="1:237" x14ac:dyDescent="0.15">
      <c r="A31" s="494"/>
      <c r="B31" s="495"/>
      <c r="C31" s="495"/>
      <c r="D31" s="537" t="s">
        <v>306</v>
      </c>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c r="AR31" s="537"/>
      <c r="AS31" s="537"/>
      <c r="AT31" s="537"/>
      <c r="AU31" s="542"/>
      <c r="AV31" s="542"/>
      <c r="AW31" s="543"/>
      <c r="AX31" s="41"/>
      <c r="AY31" s="41"/>
      <c r="AZ31" s="41"/>
      <c r="BA31" s="41"/>
      <c r="BB31" s="41"/>
      <c r="BC31" s="41"/>
      <c r="BD31" s="41"/>
      <c r="BE31" s="41"/>
      <c r="BF31" s="41"/>
      <c r="BG31" s="41"/>
      <c r="BH31" s="41"/>
      <c r="BI31" s="41"/>
      <c r="BJ31" s="41"/>
      <c r="BK31" s="41"/>
      <c r="BL31" s="41"/>
      <c r="BM31" s="41"/>
      <c r="BN31" s="41"/>
      <c r="BO31" s="41"/>
      <c r="BP31" s="102" t="s">
        <v>138</v>
      </c>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row>
    <row r="32" spans="1:237" x14ac:dyDescent="0.15">
      <c r="A32" s="494"/>
      <c r="B32" s="495"/>
      <c r="C32" s="495"/>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42"/>
      <c r="AV32" s="542"/>
      <c r="AW32" s="543"/>
      <c r="AX32" s="41"/>
      <c r="AY32" s="41"/>
      <c r="AZ32" s="41"/>
      <c r="BA32" s="41"/>
      <c r="BB32" s="41"/>
      <c r="BC32" s="41"/>
      <c r="BD32" s="41"/>
      <c r="BE32" s="41"/>
      <c r="BF32" s="41"/>
      <c r="BG32" s="41"/>
      <c r="BH32" s="41"/>
      <c r="BI32" s="41"/>
      <c r="BJ32" s="41"/>
      <c r="BK32" s="41"/>
      <c r="BL32" s="41"/>
      <c r="BM32" s="41"/>
      <c r="BN32" s="41"/>
      <c r="BO32" s="41"/>
      <c r="BP32" s="102" t="s">
        <v>141</v>
      </c>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row>
    <row r="33" spans="1:237" x14ac:dyDescent="0.15">
      <c r="A33" s="494"/>
      <c r="B33" s="495"/>
      <c r="C33" s="495"/>
      <c r="D33" s="554"/>
      <c r="E33" s="555"/>
      <c r="F33" s="555"/>
      <c r="G33" s="555"/>
      <c r="H33" s="555"/>
      <c r="I33" s="555"/>
      <c r="J33" s="556"/>
      <c r="K33" s="554" t="s">
        <v>307</v>
      </c>
      <c r="L33" s="555"/>
      <c r="M33" s="555"/>
      <c r="N33" s="555"/>
      <c r="O33" s="555"/>
      <c r="P33" s="555"/>
      <c r="Q33" s="555"/>
      <c r="R33" s="555"/>
      <c r="S33" s="555"/>
      <c r="T33" s="555"/>
      <c r="U33" s="556"/>
      <c r="V33" s="554" t="s">
        <v>308</v>
      </c>
      <c r="W33" s="555"/>
      <c r="X33" s="555"/>
      <c r="Y33" s="555"/>
      <c r="Z33" s="555"/>
      <c r="AA33" s="555"/>
      <c r="AB33" s="555"/>
      <c r="AC33" s="555"/>
      <c r="AD33" s="555"/>
      <c r="AE33" s="556"/>
      <c r="AF33" s="554" t="s">
        <v>309</v>
      </c>
      <c r="AG33" s="555"/>
      <c r="AH33" s="555"/>
      <c r="AI33" s="555"/>
      <c r="AJ33" s="555"/>
      <c r="AK33" s="555"/>
      <c r="AL33" s="555"/>
      <c r="AM33" s="555"/>
      <c r="AN33" s="555"/>
      <c r="AO33" s="555"/>
      <c r="AP33" s="555"/>
      <c r="AQ33" s="555"/>
      <c r="AR33" s="555"/>
      <c r="AS33" s="555"/>
      <c r="AT33" s="556"/>
      <c r="AU33" s="542"/>
      <c r="AV33" s="542"/>
      <c r="AW33" s="543"/>
      <c r="AX33" s="41"/>
      <c r="AY33" s="41"/>
      <c r="AZ33" s="41"/>
      <c r="BA33" s="41"/>
      <c r="BB33" s="41"/>
      <c r="BC33" s="41"/>
      <c r="BD33" s="41"/>
      <c r="BE33" s="41"/>
      <c r="BF33" s="41"/>
      <c r="BG33" s="41"/>
      <c r="BH33" s="41"/>
      <c r="BI33" s="41"/>
      <c r="BJ33" s="41"/>
      <c r="BK33" s="41"/>
      <c r="BL33" s="41"/>
      <c r="BM33" s="41"/>
      <c r="BN33" s="41"/>
      <c r="BO33" s="41"/>
      <c r="BP33" s="102" t="s">
        <v>147</v>
      </c>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row>
    <row r="34" spans="1:237" x14ac:dyDescent="0.15">
      <c r="A34" s="494"/>
      <c r="B34" s="495"/>
      <c r="C34" s="495"/>
      <c r="D34" s="557"/>
      <c r="E34" s="553"/>
      <c r="F34" s="553"/>
      <c r="G34" s="553"/>
      <c r="H34" s="553"/>
      <c r="I34" s="553"/>
      <c r="J34" s="558"/>
      <c r="K34" s="557"/>
      <c r="L34" s="553"/>
      <c r="M34" s="553"/>
      <c r="N34" s="553"/>
      <c r="O34" s="553"/>
      <c r="P34" s="553"/>
      <c r="Q34" s="553"/>
      <c r="R34" s="553"/>
      <c r="S34" s="553"/>
      <c r="T34" s="553"/>
      <c r="U34" s="558"/>
      <c r="V34" s="557"/>
      <c r="W34" s="553"/>
      <c r="X34" s="553"/>
      <c r="Y34" s="553"/>
      <c r="Z34" s="553"/>
      <c r="AA34" s="553"/>
      <c r="AB34" s="553"/>
      <c r="AC34" s="553"/>
      <c r="AD34" s="553"/>
      <c r="AE34" s="558"/>
      <c r="AF34" s="557"/>
      <c r="AG34" s="553"/>
      <c r="AH34" s="553"/>
      <c r="AI34" s="553"/>
      <c r="AJ34" s="553"/>
      <c r="AK34" s="553"/>
      <c r="AL34" s="553"/>
      <c r="AM34" s="553"/>
      <c r="AN34" s="553"/>
      <c r="AO34" s="553"/>
      <c r="AP34" s="553"/>
      <c r="AQ34" s="553"/>
      <c r="AR34" s="553"/>
      <c r="AS34" s="553"/>
      <c r="AT34" s="558"/>
      <c r="AU34" s="542"/>
      <c r="AV34" s="542"/>
      <c r="AW34" s="543"/>
      <c r="AX34" s="41"/>
      <c r="AY34" s="41"/>
      <c r="AZ34" s="41"/>
      <c r="BA34" s="41"/>
      <c r="BB34" s="41"/>
      <c r="BC34" s="41"/>
      <c r="BD34" s="41"/>
      <c r="BE34" s="41"/>
      <c r="BF34" s="41"/>
      <c r="BG34" s="41"/>
      <c r="BH34" s="41"/>
      <c r="BI34" s="41"/>
      <c r="BJ34" s="41"/>
      <c r="BK34" s="41"/>
      <c r="BL34" s="41"/>
      <c r="BM34" s="41"/>
      <c r="BN34" s="41"/>
      <c r="BO34" s="41"/>
      <c r="BP34" s="102" t="s">
        <v>150</v>
      </c>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row>
    <row r="35" spans="1:237" x14ac:dyDescent="0.15">
      <c r="A35" s="494"/>
      <c r="B35" s="495"/>
      <c r="C35" s="495"/>
      <c r="D35" s="554" t="s">
        <v>310</v>
      </c>
      <c r="E35" s="555"/>
      <c r="F35" s="555"/>
      <c r="G35" s="555"/>
      <c r="H35" s="555"/>
      <c r="I35" s="555"/>
      <c r="J35" s="556"/>
      <c r="K35" s="554">
        <v>1</v>
      </c>
      <c r="L35" s="555"/>
      <c r="M35" s="555"/>
      <c r="N35" s="555"/>
      <c r="O35" s="555"/>
      <c r="P35" s="555"/>
      <c r="Q35" s="555"/>
      <c r="R35" s="555"/>
      <c r="S35" s="555"/>
      <c r="T35" s="555"/>
      <c r="U35" s="556"/>
      <c r="V35" s="559">
        <v>60</v>
      </c>
      <c r="W35" s="560"/>
      <c r="X35" s="560"/>
      <c r="Y35" s="560"/>
      <c r="Z35" s="560"/>
      <c r="AA35" s="560"/>
      <c r="AB35" s="563" t="s">
        <v>311</v>
      </c>
      <c r="AC35" s="563"/>
      <c r="AD35" s="563"/>
      <c r="AE35" s="564"/>
      <c r="AF35" s="554"/>
      <c r="AG35" s="555"/>
      <c r="AH35" s="555"/>
      <c r="AI35" s="555"/>
      <c r="AJ35" s="555"/>
      <c r="AK35" s="555"/>
      <c r="AL35" s="555"/>
      <c r="AM35" s="555"/>
      <c r="AN35" s="555"/>
      <c r="AO35" s="555"/>
      <c r="AP35" s="555"/>
      <c r="AQ35" s="555"/>
      <c r="AR35" s="555"/>
      <c r="AS35" s="555"/>
      <c r="AT35" s="556"/>
      <c r="AU35" s="542"/>
      <c r="AV35" s="542"/>
      <c r="AW35" s="543"/>
      <c r="AX35" s="41"/>
      <c r="AY35" s="41"/>
      <c r="AZ35" s="41"/>
      <c r="BA35" s="41"/>
      <c r="BB35" s="41"/>
      <c r="BC35" s="41"/>
      <c r="BD35" s="41"/>
      <c r="BE35" s="41"/>
      <c r="BF35" s="41"/>
      <c r="BG35" s="41"/>
      <c r="BH35" s="41"/>
      <c r="BI35" s="41"/>
      <c r="BJ35" s="41"/>
      <c r="BK35" s="41"/>
      <c r="BL35" s="41"/>
      <c r="BM35" s="41"/>
      <c r="BN35" s="41"/>
      <c r="BO35" s="41"/>
      <c r="BP35" s="102" t="s">
        <v>172</v>
      </c>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row>
    <row r="36" spans="1:237" x14ac:dyDescent="0.15">
      <c r="A36" s="494"/>
      <c r="B36" s="495"/>
      <c r="C36" s="495"/>
      <c r="D36" s="557"/>
      <c r="E36" s="553"/>
      <c r="F36" s="553"/>
      <c r="G36" s="553"/>
      <c r="H36" s="553"/>
      <c r="I36" s="553"/>
      <c r="J36" s="558"/>
      <c r="K36" s="557"/>
      <c r="L36" s="553"/>
      <c r="M36" s="553"/>
      <c r="N36" s="553"/>
      <c r="O36" s="553"/>
      <c r="P36" s="553"/>
      <c r="Q36" s="553"/>
      <c r="R36" s="553"/>
      <c r="S36" s="553"/>
      <c r="T36" s="553"/>
      <c r="U36" s="558"/>
      <c r="V36" s="561"/>
      <c r="W36" s="562"/>
      <c r="X36" s="562"/>
      <c r="Y36" s="562"/>
      <c r="Z36" s="562"/>
      <c r="AA36" s="562"/>
      <c r="AB36" s="565"/>
      <c r="AC36" s="565"/>
      <c r="AD36" s="565"/>
      <c r="AE36" s="566"/>
      <c r="AF36" s="557"/>
      <c r="AG36" s="553"/>
      <c r="AH36" s="553"/>
      <c r="AI36" s="553"/>
      <c r="AJ36" s="553"/>
      <c r="AK36" s="553"/>
      <c r="AL36" s="553"/>
      <c r="AM36" s="553"/>
      <c r="AN36" s="553"/>
      <c r="AO36" s="553"/>
      <c r="AP36" s="553"/>
      <c r="AQ36" s="553"/>
      <c r="AR36" s="553"/>
      <c r="AS36" s="553"/>
      <c r="AT36" s="558"/>
      <c r="AU36" s="542"/>
      <c r="AV36" s="542"/>
      <c r="AW36" s="543"/>
      <c r="AX36" s="41"/>
      <c r="AY36" s="41"/>
      <c r="AZ36" s="41"/>
      <c r="BA36" s="41"/>
      <c r="BB36" s="41"/>
      <c r="BC36" s="41"/>
      <c r="BD36" s="41"/>
      <c r="BE36" s="41"/>
      <c r="BF36" s="41"/>
      <c r="BG36" s="41"/>
      <c r="BH36" s="41"/>
      <c r="BI36" s="41"/>
      <c r="BJ36" s="41"/>
      <c r="BK36" s="41"/>
      <c r="BL36" s="41"/>
      <c r="BM36" s="41"/>
      <c r="BN36" s="41"/>
      <c r="BO36" s="41"/>
      <c r="BP36" s="102" t="s">
        <v>154</v>
      </c>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row>
    <row r="37" spans="1:237" x14ac:dyDescent="0.15">
      <c r="A37" s="494"/>
      <c r="B37" s="495"/>
      <c r="C37" s="495"/>
      <c r="D37" s="554" t="s">
        <v>312</v>
      </c>
      <c r="E37" s="555"/>
      <c r="F37" s="555"/>
      <c r="G37" s="555"/>
      <c r="H37" s="555"/>
      <c r="I37" s="555"/>
      <c r="J37" s="556"/>
      <c r="K37" s="567">
        <f>'01.入会申込書'!M78</f>
        <v>0</v>
      </c>
      <c r="L37" s="555"/>
      <c r="M37" s="555"/>
      <c r="N37" s="555"/>
      <c r="O37" s="555"/>
      <c r="P37" s="555"/>
      <c r="Q37" s="555"/>
      <c r="R37" s="555"/>
      <c r="S37" s="555"/>
      <c r="T37" s="555"/>
      <c r="U37" s="556"/>
      <c r="V37" s="559">
        <f>K37*30</f>
        <v>0</v>
      </c>
      <c r="W37" s="560"/>
      <c r="X37" s="560"/>
      <c r="Y37" s="560"/>
      <c r="Z37" s="560"/>
      <c r="AA37" s="560"/>
      <c r="AB37" s="563" t="s">
        <v>311</v>
      </c>
      <c r="AC37" s="563"/>
      <c r="AD37" s="563"/>
      <c r="AE37" s="564"/>
      <c r="AF37" s="554"/>
      <c r="AG37" s="555"/>
      <c r="AH37" s="555"/>
      <c r="AI37" s="555"/>
      <c r="AJ37" s="555"/>
      <c r="AK37" s="555"/>
      <c r="AL37" s="555"/>
      <c r="AM37" s="555"/>
      <c r="AN37" s="555"/>
      <c r="AO37" s="555"/>
      <c r="AP37" s="555"/>
      <c r="AQ37" s="555"/>
      <c r="AR37" s="555"/>
      <c r="AS37" s="555"/>
      <c r="AT37" s="556"/>
      <c r="AU37" s="542"/>
      <c r="AV37" s="542"/>
      <c r="AW37" s="543"/>
      <c r="AX37" s="41"/>
      <c r="AY37" s="41"/>
      <c r="AZ37" s="41"/>
      <c r="BA37" s="41"/>
      <c r="BB37" s="41"/>
      <c r="BC37" s="41"/>
      <c r="BD37" s="41"/>
      <c r="BE37" s="41"/>
      <c r="BF37" s="41"/>
      <c r="BG37" s="41"/>
      <c r="BH37" s="41"/>
      <c r="BI37" s="41"/>
      <c r="BJ37" s="41"/>
      <c r="BK37" s="41"/>
      <c r="BL37" s="41"/>
      <c r="BM37" s="41"/>
      <c r="BN37" s="41"/>
      <c r="BO37" s="41"/>
      <c r="BP37" s="102" t="s">
        <v>157</v>
      </c>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row>
    <row r="38" spans="1:237" x14ac:dyDescent="0.15">
      <c r="A38" s="494"/>
      <c r="B38" s="495"/>
      <c r="C38" s="495"/>
      <c r="D38" s="557"/>
      <c r="E38" s="553"/>
      <c r="F38" s="553"/>
      <c r="G38" s="553"/>
      <c r="H38" s="553"/>
      <c r="I38" s="553"/>
      <c r="J38" s="558"/>
      <c r="K38" s="557"/>
      <c r="L38" s="553"/>
      <c r="M38" s="553"/>
      <c r="N38" s="553"/>
      <c r="O38" s="553"/>
      <c r="P38" s="553"/>
      <c r="Q38" s="553"/>
      <c r="R38" s="553"/>
      <c r="S38" s="553"/>
      <c r="T38" s="553"/>
      <c r="U38" s="558"/>
      <c r="V38" s="561"/>
      <c r="W38" s="562"/>
      <c r="X38" s="562"/>
      <c r="Y38" s="562"/>
      <c r="Z38" s="562"/>
      <c r="AA38" s="562"/>
      <c r="AB38" s="565"/>
      <c r="AC38" s="565"/>
      <c r="AD38" s="565"/>
      <c r="AE38" s="566"/>
      <c r="AF38" s="557"/>
      <c r="AG38" s="553"/>
      <c r="AH38" s="553"/>
      <c r="AI38" s="553"/>
      <c r="AJ38" s="553"/>
      <c r="AK38" s="553"/>
      <c r="AL38" s="553"/>
      <c r="AM38" s="553"/>
      <c r="AN38" s="553"/>
      <c r="AO38" s="553"/>
      <c r="AP38" s="553"/>
      <c r="AQ38" s="553"/>
      <c r="AR38" s="553"/>
      <c r="AS38" s="553"/>
      <c r="AT38" s="558"/>
      <c r="AU38" s="542"/>
      <c r="AV38" s="542"/>
      <c r="AW38" s="543"/>
      <c r="AX38" s="41"/>
      <c r="AY38" s="41"/>
      <c r="AZ38" s="41"/>
      <c r="BA38" s="41"/>
      <c r="BB38" s="41"/>
      <c r="BC38" s="41"/>
      <c r="BD38" s="41"/>
      <c r="BE38" s="41"/>
      <c r="BF38" s="41"/>
      <c r="BG38" s="41"/>
      <c r="BH38" s="41"/>
      <c r="BI38" s="41"/>
      <c r="BJ38" s="41"/>
      <c r="BK38" s="41"/>
      <c r="BL38" s="41"/>
      <c r="BM38" s="41"/>
      <c r="BN38" s="41"/>
      <c r="BO38" s="41"/>
      <c r="BP38" s="102" t="s">
        <v>165</v>
      </c>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row>
    <row r="39" spans="1:237" x14ac:dyDescent="0.15">
      <c r="A39" s="494"/>
      <c r="B39" s="495"/>
      <c r="C39" s="495"/>
      <c r="D39" s="554" t="s">
        <v>313</v>
      </c>
      <c r="E39" s="555"/>
      <c r="F39" s="555"/>
      <c r="G39" s="555"/>
      <c r="H39" s="555"/>
      <c r="I39" s="555"/>
      <c r="J39" s="556"/>
      <c r="K39" s="567">
        <f>K35+K37</f>
        <v>1</v>
      </c>
      <c r="L39" s="555"/>
      <c r="M39" s="555"/>
      <c r="N39" s="555"/>
      <c r="O39" s="555"/>
      <c r="P39" s="555"/>
      <c r="Q39" s="555"/>
      <c r="R39" s="555"/>
      <c r="S39" s="555"/>
      <c r="T39" s="555"/>
      <c r="U39" s="556"/>
      <c r="V39" s="559">
        <f>SUM(V35:AA38)</f>
        <v>60</v>
      </c>
      <c r="W39" s="560"/>
      <c r="X39" s="560"/>
      <c r="Y39" s="560"/>
      <c r="Z39" s="560"/>
      <c r="AA39" s="560"/>
      <c r="AB39" s="563" t="s">
        <v>311</v>
      </c>
      <c r="AC39" s="563"/>
      <c r="AD39" s="563"/>
      <c r="AE39" s="564"/>
      <c r="AF39" s="554"/>
      <c r="AG39" s="555"/>
      <c r="AH39" s="555"/>
      <c r="AI39" s="555"/>
      <c r="AJ39" s="555"/>
      <c r="AK39" s="555"/>
      <c r="AL39" s="555"/>
      <c r="AM39" s="555"/>
      <c r="AN39" s="555"/>
      <c r="AO39" s="555"/>
      <c r="AP39" s="555"/>
      <c r="AQ39" s="555"/>
      <c r="AR39" s="555"/>
      <c r="AS39" s="555"/>
      <c r="AT39" s="556"/>
      <c r="AU39" s="542"/>
      <c r="AV39" s="542"/>
      <c r="AW39" s="543"/>
      <c r="AX39" s="41"/>
      <c r="AY39" s="41"/>
      <c r="AZ39" s="41"/>
      <c r="BA39" s="41"/>
      <c r="BB39" s="41"/>
      <c r="BC39" s="41"/>
      <c r="BD39" s="41"/>
      <c r="BE39" s="41"/>
      <c r="BF39" s="41"/>
      <c r="BG39" s="41"/>
      <c r="BH39" s="41"/>
      <c r="BI39" s="41"/>
      <c r="BJ39" s="41"/>
      <c r="BK39" s="41"/>
      <c r="BL39" s="41"/>
      <c r="BM39" s="41"/>
      <c r="BN39" s="41"/>
      <c r="BO39" s="41"/>
      <c r="BP39" s="102" t="s">
        <v>168</v>
      </c>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row>
    <row r="40" spans="1:237" x14ac:dyDescent="0.15">
      <c r="A40" s="494"/>
      <c r="B40" s="495"/>
      <c r="C40" s="495"/>
      <c r="D40" s="557"/>
      <c r="E40" s="553"/>
      <c r="F40" s="553"/>
      <c r="G40" s="553"/>
      <c r="H40" s="553"/>
      <c r="I40" s="553"/>
      <c r="J40" s="558"/>
      <c r="K40" s="557"/>
      <c r="L40" s="553"/>
      <c r="M40" s="553"/>
      <c r="N40" s="553"/>
      <c r="O40" s="553"/>
      <c r="P40" s="553"/>
      <c r="Q40" s="553"/>
      <c r="R40" s="553"/>
      <c r="S40" s="553"/>
      <c r="T40" s="553"/>
      <c r="U40" s="558"/>
      <c r="V40" s="561"/>
      <c r="W40" s="562"/>
      <c r="X40" s="562"/>
      <c r="Y40" s="562"/>
      <c r="Z40" s="562"/>
      <c r="AA40" s="562"/>
      <c r="AB40" s="565"/>
      <c r="AC40" s="565"/>
      <c r="AD40" s="565"/>
      <c r="AE40" s="566"/>
      <c r="AF40" s="557"/>
      <c r="AG40" s="553"/>
      <c r="AH40" s="553"/>
      <c r="AI40" s="553"/>
      <c r="AJ40" s="553"/>
      <c r="AK40" s="553"/>
      <c r="AL40" s="553"/>
      <c r="AM40" s="553"/>
      <c r="AN40" s="553"/>
      <c r="AO40" s="553"/>
      <c r="AP40" s="553"/>
      <c r="AQ40" s="553"/>
      <c r="AR40" s="553"/>
      <c r="AS40" s="553"/>
      <c r="AT40" s="558"/>
      <c r="AU40" s="542"/>
      <c r="AV40" s="542"/>
      <c r="AW40" s="543"/>
      <c r="AX40" s="41"/>
      <c r="AY40" s="41"/>
      <c r="AZ40" s="41"/>
      <c r="BA40" s="41"/>
      <c r="BB40" s="41"/>
      <c r="BC40" s="41"/>
      <c r="BD40" s="41"/>
      <c r="BE40" s="41"/>
      <c r="BF40" s="41"/>
      <c r="BG40" s="41"/>
      <c r="BH40" s="41"/>
      <c r="BI40" s="41"/>
      <c r="BJ40" s="41"/>
      <c r="BK40" s="41"/>
      <c r="BL40" s="41"/>
      <c r="BM40" s="41"/>
      <c r="BN40" s="41"/>
      <c r="BO40" s="41"/>
      <c r="BP40" s="102" t="s">
        <v>175</v>
      </c>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row>
    <row r="41" spans="1:237" ht="13.5" customHeight="1" thickBot="1" x14ac:dyDescent="0.2">
      <c r="A41" s="494"/>
      <c r="B41" s="495"/>
      <c r="C41" s="495"/>
      <c r="D41" s="568"/>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70"/>
      <c r="AU41" s="542"/>
      <c r="AV41" s="542"/>
      <c r="AW41" s="543"/>
      <c r="AX41" s="41"/>
      <c r="AY41" s="41"/>
      <c r="AZ41" s="41"/>
      <c r="BA41" s="41"/>
      <c r="BB41" s="41"/>
      <c r="BC41" s="41"/>
      <c r="BD41" s="41"/>
      <c r="BE41" s="41"/>
      <c r="BF41" s="41"/>
      <c r="BG41" s="41"/>
      <c r="BH41" s="41"/>
      <c r="BI41" s="41"/>
      <c r="BJ41" s="41"/>
      <c r="BK41" s="41"/>
      <c r="BL41" s="41"/>
      <c r="BM41" s="41"/>
      <c r="BN41" s="41"/>
      <c r="BO41" s="41"/>
      <c r="BP41" s="102" t="s">
        <v>178</v>
      </c>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row>
    <row r="42" spans="1:237" ht="13.5" customHeight="1" thickTop="1" x14ac:dyDescent="0.15">
      <c r="A42" s="494"/>
      <c r="B42" s="495"/>
      <c r="C42" s="495"/>
      <c r="D42" s="571" t="s">
        <v>314</v>
      </c>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571"/>
      <c r="AM42" s="571"/>
      <c r="AN42" s="571"/>
      <c r="AO42" s="571"/>
      <c r="AP42" s="571"/>
      <c r="AQ42" s="571"/>
      <c r="AR42" s="571"/>
      <c r="AS42" s="571"/>
      <c r="AT42" s="571"/>
      <c r="AU42" s="542"/>
      <c r="AV42" s="542"/>
      <c r="AW42" s="543"/>
      <c r="AX42" s="41"/>
      <c r="AY42" s="41"/>
      <c r="AZ42" s="41"/>
      <c r="BA42" s="41"/>
      <c r="BB42" s="41"/>
      <c r="BC42" s="41"/>
      <c r="BD42" s="41"/>
      <c r="BE42" s="41"/>
      <c r="BF42" s="41"/>
      <c r="BG42" s="41"/>
      <c r="BH42" s="41"/>
      <c r="BI42" s="41"/>
      <c r="BJ42" s="41"/>
      <c r="BK42" s="41"/>
      <c r="BL42" s="41"/>
      <c r="BM42" s="41"/>
      <c r="BN42" s="41"/>
      <c r="BO42" s="41"/>
      <c r="BP42" s="102" t="s">
        <v>181</v>
      </c>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row>
    <row r="43" spans="1:237" x14ac:dyDescent="0.15">
      <c r="A43" s="494"/>
      <c r="B43" s="495"/>
      <c r="C43" s="495"/>
      <c r="D43" s="552"/>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c r="AT43" s="552"/>
      <c r="AU43" s="542"/>
      <c r="AV43" s="542"/>
      <c r="AW43" s="543"/>
      <c r="AX43" s="41"/>
      <c r="AY43" s="41"/>
      <c r="AZ43" s="41"/>
      <c r="BA43" s="41"/>
      <c r="BB43" s="41"/>
      <c r="BC43" s="41"/>
      <c r="BD43" s="41"/>
      <c r="BE43" s="41"/>
      <c r="BF43" s="41"/>
      <c r="BG43" s="41"/>
      <c r="BH43" s="41"/>
      <c r="BI43" s="41"/>
      <c r="BJ43" s="41"/>
      <c r="BK43" s="41"/>
      <c r="BL43" s="41"/>
      <c r="BM43" s="41"/>
      <c r="BN43" s="41"/>
      <c r="BO43" s="41"/>
      <c r="BP43" s="102" t="s">
        <v>184</v>
      </c>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row>
    <row r="44" spans="1:237" x14ac:dyDescent="0.15">
      <c r="A44" s="494"/>
      <c r="B44" s="495"/>
      <c r="C44" s="495"/>
      <c r="D44" s="552" t="s">
        <v>315</v>
      </c>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c r="AM44" s="552"/>
      <c r="AN44" s="552"/>
      <c r="AO44" s="552"/>
      <c r="AP44" s="552"/>
      <c r="AQ44" s="552"/>
      <c r="AR44" s="552"/>
      <c r="AS44" s="552"/>
      <c r="AT44" s="552"/>
      <c r="AU44" s="542"/>
      <c r="AV44" s="542"/>
      <c r="AW44" s="543"/>
      <c r="AX44" s="41"/>
      <c r="AY44" s="41"/>
      <c r="AZ44" s="41"/>
      <c r="BA44" s="41"/>
      <c r="BB44" s="41"/>
      <c r="BC44" s="41"/>
      <c r="BD44" s="41"/>
      <c r="BE44" s="41"/>
      <c r="BF44" s="41"/>
      <c r="BG44" s="41"/>
      <c r="BH44" s="41"/>
      <c r="BI44" s="41"/>
      <c r="BJ44" s="41"/>
      <c r="BK44" s="41"/>
      <c r="BL44" s="41"/>
      <c r="BM44" s="41"/>
      <c r="BN44" s="41"/>
      <c r="BO44" s="41"/>
      <c r="BP44" s="102" t="s">
        <v>187</v>
      </c>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row>
    <row r="45" spans="1:237" x14ac:dyDescent="0.15">
      <c r="A45" s="494"/>
      <c r="B45" s="495"/>
      <c r="C45" s="495"/>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c r="AM45" s="552"/>
      <c r="AN45" s="552"/>
      <c r="AO45" s="552"/>
      <c r="AP45" s="552"/>
      <c r="AQ45" s="552"/>
      <c r="AR45" s="552"/>
      <c r="AS45" s="552"/>
      <c r="AT45" s="552"/>
      <c r="AU45" s="542"/>
      <c r="AV45" s="542"/>
      <c r="AW45" s="543"/>
      <c r="AX45" s="41"/>
      <c r="AY45" s="41"/>
      <c r="AZ45" s="41"/>
      <c r="BA45" s="41"/>
      <c r="BB45" s="41"/>
      <c r="BC45" s="41"/>
      <c r="BD45" s="41"/>
      <c r="BE45" s="41"/>
      <c r="BF45" s="41"/>
      <c r="BG45" s="41"/>
      <c r="BH45" s="41"/>
      <c r="BI45" s="41"/>
      <c r="BJ45" s="41"/>
      <c r="BK45" s="41"/>
      <c r="BL45" s="41"/>
      <c r="BM45" s="41"/>
      <c r="BN45" s="41"/>
      <c r="BO45" s="41"/>
      <c r="BP45" s="102" t="s">
        <v>190</v>
      </c>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row>
    <row r="46" spans="1:237" x14ac:dyDescent="0.15">
      <c r="A46" s="494"/>
      <c r="B46" s="495"/>
      <c r="C46" s="495"/>
      <c r="D46" s="552" t="s">
        <v>316</v>
      </c>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c r="AM46" s="552"/>
      <c r="AN46" s="552"/>
      <c r="AO46" s="552"/>
      <c r="AP46" s="552"/>
      <c r="AQ46" s="552"/>
      <c r="AR46" s="552"/>
      <c r="AS46" s="552"/>
      <c r="AT46" s="552"/>
      <c r="AU46" s="542"/>
      <c r="AV46" s="542"/>
      <c r="AW46" s="543"/>
      <c r="AX46" s="41"/>
      <c r="AY46" s="41"/>
      <c r="AZ46" s="41"/>
      <c r="BA46" s="41"/>
      <c r="BB46" s="41"/>
      <c r="BC46" s="41"/>
      <c r="BD46" s="41"/>
      <c r="BE46" s="41"/>
      <c r="BF46" s="41"/>
      <c r="BG46" s="41"/>
      <c r="BH46" s="41"/>
      <c r="BI46" s="41"/>
      <c r="BJ46" s="41"/>
      <c r="BK46" s="41"/>
      <c r="BL46" s="41"/>
      <c r="BM46" s="41"/>
      <c r="BN46" s="41"/>
      <c r="BO46" s="41"/>
      <c r="BP46" s="102" t="s">
        <v>194</v>
      </c>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row>
    <row r="47" spans="1:237" x14ac:dyDescent="0.15">
      <c r="A47" s="494"/>
      <c r="B47" s="495"/>
      <c r="C47" s="495"/>
      <c r="D47" s="552"/>
      <c r="E47" s="552"/>
      <c r="F47" s="552"/>
      <c r="G47" s="552"/>
      <c r="H47" s="552"/>
      <c r="I47" s="552"/>
      <c r="J47" s="552"/>
      <c r="K47" s="552"/>
      <c r="L47" s="552"/>
      <c r="M47" s="552"/>
      <c r="N47" s="552"/>
      <c r="O47" s="552"/>
      <c r="P47" s="552"/>
      <c r="Q47" s="552"/>
      <c r="R47" s="552"/>
      <c r="S47" s="552"/>
      <c r="T47" s="552"/>
      <c r="U47" s="552"/>
      <c r="V47" s="552"/>
      <c r="W47" s="552"/>
      <c r="X47" s="552"/>
      <c r="Y47" s="552"/>
      <c r="Z47" s="552"/>
      <c r="AA47" s="552"/>
      <c r="AB47" s="552"/>
      <c r="AC47" s="552"/>
      <c r="AD47" s="552"/>
      <c r="AE47" s="552"/>
      <c r="AF47" s="552"/>
      <c r="AG47" s="552"/>
      <c r="AH47" s="552"/>
      <c r="AI47" s="552"/>
      <c r="AJ47" s="552"/>
      <c r="AK47" s="552"/>
      <c r="AL47" s="552"/>
      <c r="AM47" s="552"/>
      <c r="AN47" s="552"/>
      <c r="AO47" s="552"/>
      <c r="AP47" s="552"/>
      <c r="AQ47" s="552"/>
      <c r="AR47" s="552"/>
      <c r="AS47" s="552"/>
      <c r="AT47" s="552"/>
      <c r="AU47" s="542"/>
      <c r="AV47" s="542"/>
      <c r="AW47" s="543"/>
      <c r="AX47" s="41"/>
      <c r="AY47" s="41"/>
      <c r="AZ47" s="41"/>
      <c r="BA47" s="41"/>
      <c r="BB47" s="41"/>
      <c r="BC47" s="41"/>
      <c r="BD47" s="41"/>
      <c r="BE47" s="41"/>
      <c r="BF47" s="41"/>
      <c r="BG47" s="41"/>
      <c r="BH47" s="41"/>
      <c r="BI47" s="41"/>
      <c r="BJ47" s="41"/>
      <c r="BK47" s="41"/>
      <c r="BL47" s="41"/>
      <c r="BM47" s="41"/>
      <c r="BN47" s="41"/>
      <c r="BO47" s="41"/>
      <c r="BP47" s="102" t="s">
        <v>203</v>
      </c>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row>
    <row r="48" spans="1:237" x14ac:dyDescent="0.15">
      <c r="A48" s="494"/>
      <c r="B48" s="495"/>
      <c r="C48" s="495"/>
      <c r="D48" s="537" t="s">
        <v>306</v>
      </c>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537"/>
      <c r="AS48" s="537"/>
      <c r="AT48" s="537"/>
      <c r="AU48" s="542"/>
      <c r="AV48" s="542"/>
      <c r="AW48" s="543"/>
      <c r="AX48" s="41"/>
      <c r="AY48" s="41"/>
      <c r="AZ48" s="41"/>
      <c r="BA48" s="41"/>
      <c r="BB48" s="41"/>
      <c r="BC48" s="41"/>
      <c r="BD48" s="41"/>
      <c r="BE48" s="41"/>
      <c r="BF48" s="41"/>
      <c r="BG48" s="41"/>
      <c r="BH48" s="41"/>
      <c r="BI48" s="41"/>
      <c r="BJ48" s="41"/>
      <c r="BK48" s="41"/>
      <c r="BL48" s="41"/>
      <c r="BM48" s="41"/>
      <c r="BN48" s="41"/>
      <c r="BO48" s="41"/>
      <c r="BP48" s="102" t="s">
        <v>206</v>
      </c>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row>
    <row r="49" spans="1:237" x14ac:dyDescent="0.15">
      <c r="A49" s="494"/>
      <c r="B49" s="495"/>
      <c r="C49" s="495"/>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c r="AI49" s="537"/>
      <c r="AJ49" s="537"/>
      <c r="AK49" s="537"/>
      <c r="AL49" s="537"/>
      <c r="AM49" s="537"/>
      <c r="AN49" s="537"/>
      <c r="AO49" s="537"/>
      <c r="AP49" s="537"/>
      <c r="AQ49" s="537"/>
      <c r="AR49" s="537"/>
      <c r="AS49" s="537"/>
      <c r="AT49" s="537"/>
      <c r="AU49" s="542"/>
      <c r="AV49" s="542"/>
      <c r="AW49" s="543"/>
      <c r="AX49" s="41"/>
      <c r="AY49" s="41"/>
      <c r="AZ49" s="41"/>
      <c r="BA49" s="41"/>
      <c r="BB49" s="41"/>
      <c r="BC49" s="41"/>
      <c r="BD49" s="41"/>
      <c r="BE49" s="41"/>
      <c r="BF49" s="41"/>
      <c r="BG49" s="41"/>
      <c r="BH49" s="41"/>
      <c r="BI49" s="41"/>
      <c r="BJ49" s="41"/>
      <c r="BK49" s="41"/>
      <c r="BL49" s="41"/>
      <c r="BM49" s="41"/>
      <c r="BN49" s="41"/>
      <c r="BO49" s="41"/>
      <c r="BP49" s="102" t="s">
        <v>209</v>
      </c>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row>
    <row r="50" spans="1:237" x14ac:dyDescent="0.15">
      <c r="A50" s="494"/>
      <c r="B50" s="495"/>
      <c r="C50" s="495"/>
      <c r="D50" s="552" t="s">
        <v>317</v>
      </c>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552"/>
      <c r="AQ50" s="552"/>
      <c r="AR50" s="552"/>
      <c r="AS50" s="552"/>
      <c r="AT50" s="552"/>
      <c r="AU50" s="542"/>
      <c r="AV50" s="542"/>
      <c r="AW50" s="543"/>
      <c r="AX50" s="41"/>
      <c r="AY50" s="41"/>
      <c r="AZ50" s="41"/>
      <c r="BA50" s="41"/>
      <c r="BB50" s="41"/>
      <c r="BC50" s="41"/>
      <c r="BD50" s="41"/>
      <c r="BE50" s="41"/>
      <c r="BF50" s="41"/>
      <c r="BG50" s="41"/>
      <c r="BH50" s="41"/>
      <c r="BI50" s="41"/>
      <c r="BJ50" s="41"/>
      <c r="BK50" s="41"/>
      <c r="BL50" s="41"/>
      <c r="BM50" s="41"/>
      <c r="BN50" s="41"/>
      <c r="BO50" s="41"/>
      <c r="BP50" s="102" t="s">
        <v>213</v>
      </c>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row>
    <row r="51" spans="1:237" x14ac:dyDescent="0.15">
      <c r="A51" s="494"/>
      <c r="B51" s="495"/>
      <c r="C51" s="495"/>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c r="AH51" s="552"/>
      <c r="AI51" s="552"/>
      <c r="AJ51" s="552"/>
      <c r="AK51" s="552"/>
      <c r="AL51" s="552"/>
      <c r="AM51" s="552"/>
      <c r="AN51" s="552"/>
      <c r="AO51" s="552"/>
      <c r="AP51" s="552"/>
      <c r="AQ51" s="552"/>
      <c r="AR51" s="552"/>
      <c r="AS51" s="552"/>
      <c r="AT51" s="552"/>
      <c r="AU51" s="542"/>
      <c r="AV51" s="542"/>
      <c r="AW51" s="543"/>
      <c r="AX51" s="41"/>
      <c r="AY51" s="41"/>
      <c r="AZ51" s="41"/>
      <c r="BA51" s="41"/>
      <c r="BB51" s="41"/>
      <c r="BC51" s="41"/>
      <c r="BD51" s="41"/>
      <c r="BE51" s="41"/>
      <c r="BF51" s="41"/>
      <c r="BG51" s="41"/>
      <c r="BH51" s="41"/>
      <c r="BI51" s="41"/>
      <c r="BJ51" s="41"/>
      <c r="BK51" s="41"/>
      <c r="BL51" s="41"/>
      <c r="BM51" s="41"/>
      <c r="BN51" s="41"/>
      <c r="BO51" s="41"/>
      <c r="BP51" s="102" t="s">
        <v>216</v>
      </c>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row>
    <row r="52" spans="1:237" x14ac:dyDescent="0.15">
      <c r="A52" s="494"/>
      <c r="B52" s="495"/>
      <c r="C52" s="495"/>
      <c r="D52" s="552" t="s">
        <v>318</v>
      </c>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42"/>
      <c r="AV52" s="542"/>
      <c r="AW52" s="543"/>
      <c r="AX52" s="41"/>
      <c r="AY52" s="41"/>
      <c r="AZ52" s="41"/>
      <c r="BA52" s="41"/>
      <c r="BB52" s="41"/>
      <c r="BC52" s="41"/>
      <c r="BD52" s="41"/>
      <c r="BE52" s="41"/>
      <c r="BF52" s="41"/>
      <c r="BG52" s="41"/>
      <c r="BH52" s="41"/>
      <c r="BI52" s="41"/>
      <c r="BJ52" s="41"/>
      <c r="BK52" s="41"/>
      <c r="BL52" s="41"/>
      <c r="BM52" s="41"/>
      <c r="BN52" s="41"/>
      <c r="BO52" s="41"/>
      <c r="BP52" s="102" t="s">
        <v>220</v>
      </c>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row>
    <row r="53" spans="1:237" x14ac:dyDescent="0.15">
      <c r="A53" s="494"/>
      <c r="B53" s="495"/>
      <c r="C53" s="495"/>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52"/>
      <c r="AP53" s="552"/>
      <c r="AQ53" s="552"/>
      <c r="AR53" s="552"/>
      <c r="AS53" s="552"/>
      <c r="AT53" s="552"/>
      <c r="AU53" s="542"/>
      <c r="AV53" s="542"/>
      <c r="AW53" s="543"/>
      <c r="AX53" s="41"/>
      <c r="AY53" s="41"/>
      <c r="AZ53" s="41"/>
      <c r="BA53" s="41"/>
      <c r="BB53" s="41"/>
      <c r="BC53" s="41"/>
      <c r="BD53" s="41"/>
      <c r="BE53" s="41"/>
      <c r="BF53" s="41"/>
      <c r="BG53" s="41"/>
      <c r="BH53" s="41"/>
      <c r="BI53" s="41"/>
      <c r="BJ53" s="41"/>
      <c r="BK53" s="41"/>
      <c r="BL53" s="41"/>
      <c r="BM53" s="41"/>
      <c r="BN53" s="41"/>
      <c r="BO53" s="41"/>
      <c r="BP53" s="102" t="s">
        <v>223</v>
      </c>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row>
    <row r="54" spans="1:237" x14ac:dyDescent="0.15">
      <c r="A54" s="494"/>
      <c r="B54" s="495"/>
      <c r="C54" s="495"/>
      <c r="D54" s="552" t="s">
        <v>319</v>
      </c>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2"/>
      <c r="AS54" s="552"/>
      <c r="AT54" s="552"/>
      <c r="AU54" s="542"/>
      <c r="AV54" s="542"/>
      <c r="AW54" s="543"/>
      <c r="AX54" s="41"/>
      <c r="AY54" s="41"/>
      <c r="AZ54" s="41"/>
      <c r="BA54" s="41"/>
      <c r="BB54" s="41"/>
      <c r="BC54" s="41"/>
      <c r="BD54" s="41"/>
      <c r="BE54" s="41"/>
      <c r="BF54" s="41"/>
      <c r="BG54" s="41"/>
      <c r="BH54" s="41"/>
      <c r="BI54" s="41"/>
      <c r="BJ54" s="41"/>
      <c r="BK54" s="41"/>
      <c r="BL54" s="41"/>
      <c r="BM54" s="41"/>
      <c r="BN54" s="41"/>
      <c r="BO54" s="41"/>
      <c r="BP54" s="102" t="s">
        <v>226</v>
      </c>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row>
    <row r="55" spans="1:237" x14ac:dyDescent="0.15">
      <c r="A55" s="494"/>
      <c r="B55" s="495"/>
      <c r="C55" s="495"/>
      <c r="D55" s="552"/>
      <c r="E55" s="552"/>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c r="AI55" s="552"/>
      <c r="AJ55" s="552"/>
      <c r="AK55" s="552"/>
      <c r="AL55" s="552"/>
      <c r="AM55" s="552"/>
      <c r="AN55" s="552"/>
      <c r="AO55" s="552"/>
      <c r="AP55" s="552"/>
      <c r="AQ55" s="552"/>
      <c r="AR55" s="552"/>
      <c r="AS55" s="552"/>
      <c r="AT55" s="552"/>
      <c r="AU55" s="542"/>
      <c r="AV55" s="542"/>
      <c r="AW55" s="543"/>
      <c r="AX55" s="41"/>
      <c r="AY55" s="41"/>
      <c r="AZ55" s="41"/>
      <c r="BA55" s="41"/>
      <c r="BB55" s="41"/>
      <c r="BC55" s="41"/>
      <c r="BD55" s="41"/>
      <c r="BE55" s="41"/>
      <c r="BF55" s="41"/>
      <c r="BG55" s="41"/>
      <c r="BH55" s="41"/>
      <c r="BI55" s="41"/>
      <c r="BJ55" s="41"/>
      <c r="BK55" s="41"/>
      <c r="BL55" s="41"/>
      <c r="BM55" s="41"/>
      <c r="BN55" s="41"/>
      <c r="BO55" s="41"/>
      <c r="BP55" s="102" t="s">
        <v>232</v>
      </c>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row>
    <row r="56" spans="1:237" x14ac:dyDescent="0.15">
      <c r="A56" s="494"/>
      <c r="B56" s="495"/>
      <c r="C56" s="495"/>
      <c r="D56" s="537" t="s">
        <v>320</v>
      </c>
      <c r="E56" s="537"/>
      <c r="F56" s="537"/>
      <c r="G56" s="537"/>
      <c r="H56" s="537"/>
      <c r="I56" s="537"/>
      <c r="J56" s="537"/>
      <c r="K56" s="537"/>
      <c r="L56" s="537"/>
      <c r="M56" s="537"/>
      <c r="N56" s="537"/>
      <c r="O56" s="537"/>
      <c r="P56" s="537"/>
      <c r="Q56" s="537"/>
      <c r="R56" s="537"/>
      <c r="S56" s="537"/>
      <c r="T56" s="537"/>
      <c r="U56" s="572" t="str">
        <f>szt_tdfk&amp;""</f>
        <v/>
      </c>
      <c r="V56" s="572"/>
      <c r="W56" s="572"/>
      <c r="X56" s="572"/>
      <c r="Y56" s="572"/>
      <c r="Z56" s="572"/>
      <c r="AA56" s="572"/>
      <c r="AB56" s="572"/>
      <c r="AC56" s="546" t="s">
        <v>321</v>
      </c>
      <c r="AD56" s="546"/>
      <c r="AE56" s="546"/>
      <c r="AF56" s="546"/>
      <c r="AG56" s="548"/>
      <c r="AH56" s="537"/>
      <c r="AI56" s="537"/>
      <c r="AJ56" s="537"/>
      <c r="AK56" s="537"/>
      <c r="AL56" s="537"/>
      <c r="AM56" s="537"/>
      <c r="AN56" s="537"/>
      <c r="AO56" s="537"/>
      <c r="AP56" s="537"/>
      <c r="AQ56" s="537"/>
      <c r="AR56" s="537"/>
      <c r="AS56" s="537"/>
      <c r="AT56" s="537"/>
      <c r="AU56" s="542"/>
      <c r="AV56" s="542"/>
      <c r="AW56" s="543"/>
      <c r="AX56" s="41"/>
      <c r="AY56" s="41"/>
      <c r="AZ56" s="41"/>
      <c r="BA56" s="41"/>
      <c r="BB56" s="41"/>
      <c r="BC56" s="41"/>
      <c r="BD56" s="41"/>
      <c r="BE56" s="41"/>
      <c r="BF56" s="41"/>
      <c r="BG56" s="41"/>
      <c r="BH56" s="41"/>
      <c r="BI56" s="41"/>
      <c r="BJ56" s="41"/>
      <c r="BK56" s="41"/>
      <c r="BL56" s="41"/>
      <c r="BM56" s="41"/>
      <c r="BN56" s="41"/>
      <c r="BO56" s="41"/>
      <c r="BP56" s="102" t="s">
        <v>235</v>
      </c>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row>
    <row r="57" spans="1:237" x14ac:dyDescent="0.15">
      <c r="A57" s="494"/>
      <c r="B57" s="495"/>
      <c r="C57" s="495"/>
      <c r="D57" s="537"/>
      <c r="E57" s="537"/>
      <c r="F57" s="537"/>
      <c r="G57" s="537"/>
      <c r="H57" s="537"/>
      <c r="I57" s="537"/>
      <c r="J57" s="537"/>
      <c r="K57" s="537"/>
      <c r="L57" s="537"/>
      <c r="M57" s="537"/>
      <c r="N57" s="537"/>
      <c r="O57" s="537"/>
      <c r="P57" s="537"/>
      <c r="Q57" s="537"/>
      <c r="R57" s="537"/>
      <c r="S57" s="537"/>
      <c r="T57" s="537"/>
      <c r="U57" s="572"/>
      <c r="V57" s="572"/>
      <c r="W57" s="572"/>
      <c r="X57" s="572"/>
      <c r="Y57" s="572"/>
      <c r="Z57" s="572"/>
      <c r="AA57" s="572"/>
      <c r="AB57" s="572"/>
      <c r="AC57" s="546"/>
      <c r="AD57" s="546"/>
      <c r="AE57" s="546"/>
      <c r="AF57" s="546"/>
      <c r="AG57" s="548"/>
      <c r="AH57" s="537"/>
      <c r="AI57" s="537"/>
      <c r="AJ57" s="537"/>
      <c r="AK57" s="537"/>
      <c r="AL57" s="537"/>
      <c r="AM57" s="537"/>
      <c r="AN57" s="537"/>
      <c r="AO57" s="537"/>
      <c r="AP57" s="537"/>
      <c r="AQ57" s="537"/>
      <c r="AR57" s="537"/>
      <c r="AS57" s="537"/>
      <c r="AT57" s="537"/>
      <c r="AU57" s="542"/>
      <c r="AV57" s="542"/>
      <c r="AW57" s="543"/>
      <c r="AX57" s="41"/>
      <c r="AY57" s="41"/>
      <c r="AZ57" s="41"/>
      <c r="BA57" s="41"/>
      <c r="BB57" s="41"/>
      <c r="BC57" s="41"/>
      <c r="BD57" s="41"/>
      <c r="BE57" s="41"/>
      <c r="BF57" s="41"/>
      <c r="BG57" s="41"/>
      <c r="BH57" s="41"/>
      <c r="BI57" s="41"/>
      <c r="BJ57" s="41"/>
      <c r="BK57" s="41"/>
      <c r="BL57" s="41"/>
      <c r="BM57" s="41"/>
      <c r="BN57" s="41"/>
      <c r="BO57" s="41"/>
      <c r="BP57" s="102" t="s">
        <v>240</v>
      </c>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row>
    <row r="58" spans="1:237" x14ac:dyDescent="0.15">
      <c r="A58" s="494"/>
      <c r="B58" s="495"/>
      <c r="C58" s="495"/>
      <c r="D58" s="537"/>
      <c r="E58" s="537"/>
      <c r="F58" s="537"/>
      <c r="G58" s="537"/>
      <c r="H58" s="537"/>
      <c r="I58" s="537"/>
      <c r="J58" s="537"/>
      <c r="K58" s="537"/>
      <c r="L58" s="537"/>
      <c r="M58" s="537"/>
      <c r="N58" s="537"/>
      <c r="O58" s="537"/>
      <c r="P58" s="537"/>
      <c r="Q58" s="537"/>
      <c r="R58" s="537"/>
      <c r="S58" s="537"/>
      <c r="T58" s="537"/>
      <c r="U58" s="572"/>
      <c r="V58" s="572"/>
      <c r="W58" s="572"/>
      <c r="X58" s="572"/>
      <c r="Y58" s="572"/>
      <c r="Z58" s="572"/>
      <c r="AA58" s="572"/>
      <c r="AB58" s="572"/>
      <c r="AC58" s="546" t="s">
        <v>322</v>
      </c>
      <c r="AD58" s="546"/>
      <c r="AE58" s="546"/>
      <c r="AF58" s="546"/>
      <c r="AG58" s="548"/>
      <c r="AH58" s="537"/>
      <c r="AI58" s="537"/>
      <c r="AJ58" s="537"/>
      <c r="AK58" s="537"/>
      <c r="AL58" s="537"/>
      <c r="AM58" s="537"/>
      <c r="AN58" s="537"/>
      <c r="AO58" s="537"/>
      <c r="AP58" s="537"/>
      <c r="AQ58" s="537"/>
      <c r="AR58" s="537"/>
      <c r="AS58" s="537"/>
      <c r="AT58" s="537"/>
      <c r="AU58" s="542"/>
      <c r="AV58" s="542"/>
      <c r="AW58" s="543"/>
      <c r="AX58" s="41"/>
      <c r="AY58" s="41"/>
      <c r="AZ58" s="41"/>
      <c r="BA58" s="41"/>
      <c r="BB58" s="41"/>
      <c r="BC58" s="41"/>
      <c r="BD58" s="41"/>
      <c r="BE58" s="41"/>
      <c r="BF58" s="41"/>
      <c r="BG58" s="41"/>
      <c r="BH58" s="41"/>
      <c r="BI58" s="41"/>
      <c r="BJ58" s="41"/>
      <c r="BK58" s="41"/>
      <c r="BL58" s="41"/>
      <c r="BM58" s="41"/>
      <c r="BN58" s="41"/>
      <c r="BO58" s="41"/>
      <c r="BP58" s="102" t="s">
        <v>243</v>
      </c>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row>
    <row r="59" spans="1:237" ht="13.5" customHeight="1" thickBot="1" x14ac:dyDescent="0.2">
      <c r="A59" s="494"/>
      <c r="B59" s="495"/>
      <c r="C59" s="495"/>
      <c r="D59" s="573"/>
      <c r="E59" s="573"/>
      <c r="F59" s="573"/>
      <c r="G59" s="573"/>
      <c r="H59" s="573"/>
      <c r="I59" s="573"/>
      <c r="J59" s="573"/>
      <c r="K59" s="573"/>
      <c r="L59" s="573"/>
      <c r="M59" s="573"/>
      <c r="N59" s="573"/>
      <c r="O59" s="573"/>
      <c r="P59" s="573"/>
      <c r="Q59" s="573"/>
      <c r="R59" s="573"/>
      <c r="S59" s="573"/>
      <c r="T59" s="573"/>
      <c r="U59" s="574"/>
      <c r="V59" s="574"/>
      <c r="W59" s="574"/>
      <c r="X59" s="574"/>
      <c r="Y59" s="574"/>
      <c r="Z59" s="574"/>
      <c r="AA59" s="574"/>
      <c r="AB59" s="574"/>
      <c r="AC59" s="575" t="s">
        <v>323</v>
      </c>
      <c r="AD59" s="575"/>
      <c r="AE59" s="575"/>
      <c r="AF59" s="575"/>
      <c r="AG59" s="576"/>
      <c r="AH59" s="573"/>
      <c r="AI59" s="573"/>
      <c r="AJ59" s="573"/>
      <c r="AK59" s="573"/>
      <c r="AL59" s="573"/>
      <c r="AM59" s="573"/>
      <c r="AN59" s="573"/>
      <c r="AO59" s="573"/>
      <c r="AP59" s="573"/>
      <c r="AQ59" s="573"/>
      <c r="AR59" s="573"/>
      <c r="AS59" s="573"/>
      <c r="AT59" s="573"/>
      <c r="AU59" s="542"/>
      <c r="AV59" s="542"/>
      <c r="AW59" s="543"/>
      <c r="AX59" s="41"/>
      <c r="AY59" s="41"/>
      <c r="AZ59" s="41"/>
      <c r="BA59" s="41"/>
      <c r="BB59" s="41"/>
      <c r="BC59" s="41"/>
      <c r="BD59" s="41"/>
      <c r="BE59" s="41"/>
      <c r="BF59" s="41"/>
      <c r="BG59" s="41"/>
      <c r="BH59" s="41"/>
      <c r="BI59" s="41"/>
      <c r="BJ59" s="41"/>
      <c r="BK59" s="41"/>
      <c r="BL59" s="41"/>
      <c r="BM59" s="41"/>
      <c r="BN59" s="41"/>
      <c r="BO59" s="41"/>
      <c r="BP59" s="102" t="s">
        <v>246</v>
      </c>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row>
    <row r="60" spans="1:237" ht="13.5" customHeight="1" thickTop="1" x14ac:dyDescent="0.15">
      <c r="A60" s="494"/>
      <c r="B60" s="495"/>
      <c r="C60" s="495"/>
      <c r="D60" s="577"/>
      <c r="E60" s="577"/>
      <c r="F60" s="577"/>
      <c r="G60" s="577"/>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42"/>
      <c r="AV60" s="542"/>
      <c r="AW60" s="543"/>
      <c r="AX60" s="41"/>
      <c r="AY60" s="41"/>
      <c r="AZ60" s="41"/>
      <c r="BA60" s="41"/>
      <c r="BB60" s="41"/>
      <c r="BC60" s="41"/>
      <c r="BD60" s="41"/>
      <c r="BE60" s="41"/>
      <c r="BF60" s="41"/>
      <c r="BG60" s="41"/>
      <c r="BH60" s="41"/>
      <c r="BI60" s="41"/>
      <c r="BJ60" s="41"/>
      <c r="BK60" s="41"/>
      <c r="BL60" s="41"/>
      <c r="BM60" s="41"/>
      <c r="BN60" s="41"/>
      <c r="BO60" s="41"/>
      <c r="BP60" s="102" t="s">
        <v>255</v>
      </c>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row>
    <row r="61" spans="1:237" x14ac:dyDescent="0.15">
      <c r="A61" s="494"/>
      <c r="B61" s="495"/>
      <c r="C61" s="495"/>
      <c r="D61" s="552" t="s">
        <v>324</v>
      </c>
      <c r="E61" s="552"/>
      <c r="F61" s="552"/>
      <c r="G61" s="552"/>
      <c r="H61" s="552"/>
      <c r="I61" s="552"/>
      <c r="J61" s="552"/>
      <c r="K61" s="552"/>
      <c r="L61" s="552"/>
      <c r="M61" s="552"/>
      <c r="N61" s="552"/>
      <c r="O61" s="552"/>
      <c r="P61" s="552"/>
      <c r="Q61" s="552"/>
      <c r="R61" s="552"/>
      <c r="S61" s="552"/>
      <c r="T61" s="552"/>
      <c r="U61" s="552"/>
      <c r="V61" s="552"/>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42"/>
      <c r="AV61" s="542"/>
      <c r="AW61" s="543"/>
      <c r="AX61" s="41"/>
      <c r="AY61" s="41"/>
      <c r="AZ61" s="41"/>
      <c r="BA61" s="41"/>
      <c r="BB61" s="41"/>
      <c r="BC61" s="41"/>
      <c r="BD61" s="41"/>
      <c r="BE61" s="41"/>
      <c r="BF61" s="41"/>
      <c r="BG61" s="41"/>
      <c r="BH61" s="41"/>
      <c r="BI61" s="41"/>
      <c r="BJ61" s="41"/>
      <c r="BK61" s="41"/>
      <c r="BL61" s="41"/>
      <c r="BM61" s="41"/>
      <c r="BN61" s="41"/>
      <c r="BO61" s="41"/>
      <c r="BP61" s="102" t="s">
        <v>258</v>
      </c>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row>
    <row r="62" spans="1:237" x14ac:dyDescent="0.15">
      <c r="A62" s="494"/>
      <c r="B62" s="495"/>
      <c r="C62" s="495"/>
      <c r="D62" s="552"/>
      <c r="E62" s="552"/>
      <c r="F62" s="552"/>
      <c r="G62" s="552"/>
      <c r="H62" s="552"/>
      <c r="I62" s="552"/>
      <c r="J62" s="552"/>
      <c r="K62" s="552"/>
      <c r="L62" s="552"/>
      <c r="M62" s="552"/>
      <c r="N62" s="552"/>
      <c r="O62" s="552"/>
      <c r="P62" s="552"/>
      <c r="Q62" s="552"/>
      <c r="R62" s="552"/>
      <c r="S62" s="552"/>
      <c r="T62" s="552"/>
      <c r="U62" s="552"/>
      <c r="V62" s="552"/>
      <c r="W62" s="552"/>
      <c r="X62" s="552"/>
      <c r="Y62" s="552"/>
      <c r="Z62" s="552"/>
      <c r="AA62" s="552"/>
      <c r="AB62" s="552"/>
      <c r="AC62" s="552"/>
      <c r="AD62" s="552"/>
      <c r="AE62" s="552"/>
      <c r="AF62" s="552"/>
      <c r="AG62" s="552"/>
      <c r="AH62" s="552"/>
      <c r="AI62" s="552"/>
      <c r="AJ62" s="552"/>
      <c r="AK62" s="552"/>
      <c r="AL62" s="552"/>
      <c r="AM62" s="552"/>
      <c r="AN62" s="552"/>
      <c r="AO62" s="552"/>
      <c r="AP62" s="552"/>
      <c r="AQ62" s="552"/>
      <c r="AR62" s="552"/>
      <c r="AS62" s="552"/>
      <c r="AT62" s="552"/>
      <c r="AU62" s="542"/>
      <c r="AV62" s="542"/>
      <c r="AW62" s="543"/>
      <c r="AX62" s="41"/>
      <c r="AY62" s="41"/>
      <c r="AZ62" s="41"/>
      <c r="BA62" s="41"/>
      <c r="BB62" s="41"/>
      <c r="BC62" s="41"/>
      <c r="BD62" s="41"/>
      <c r="BE62" s="41"/>
      <c r="BF62" s="41"/>
      <c r="BG62" s="41"/>
      <c r="BH62" s="41"/>
      <c r="BI62" s="41"/>
      <c r="BJ62" s="41"/>
      <c r="BK62" s="41"/>
      <c r="BL62" s="41"/>
      <c r="BM62" s="41"/>
      <c r="BN62" s="41"/>
      <c r="BO62" s="41"/>
      <c r="BP62" s="102" t="s">
        <v>261</v>
      </c>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row>
    <row r="63" spans="1:237" x14ac:dyDescent="0.15">
      <c r="A63" s="494"/>
      <c r="B63" s="495"/>
      <c r="C63" s="495"/>
      <c r="D63" s="537"/>
      <c r="E63" s="537"/>
      <c r="F63" s="537"/>
      <c r="G63" s="537"/>
      <c r="H63" s="537"/>
      <c r="I63" s="537"/>
      <c r="J63" s="537"/>
      <c r="K63" s="537"/>
      <c r="L63" s="537"/>
      <c r="M63" s="537"/>
      <c r="N63" s="537"/>
      <c r="O63" s="537"/>
      <c r="P63" s="537"/>
      <c r="Q63" s="537"/>
      <c r="R63" s="537"/>
      <c r="S63" s="537"/>
      <c r="T63" s="537"/>
      <c r="U63" s="537"/>
      <c r="V63" s="537"/>
      <c r="W63" s="537"/>
      <c r="X63" s="537"/>
      <c r="Y63" s="537"/>
      <c r="Z63" s="537"/>
      <c r="AA63" s="537"/>
      <c r="AB63" s="537"/>
      <c r="AC63" s="537"/>
      <c r="AD63" s="537"/>
      <c r="AE63" s="537"/>
      <c r="AF63" s="537"/>
      <c r="AG63" s="537"/>
      <c r="AH63" s="537"/>
      <c r="AI63" s="537"/>
      <c r="AJ63" s="537"/>
      <c r="AK63" s="537"/>
      <c r="AL63" s="537"/>
      <c r="AM63" s="537"/>
      <c r="AN63" s="537"/>
      <c r="AO63" s="537"/>
      <c r="AP63" s="537"/>
      <c r="AQ63" s="537"/>
      <c r="AR63" s="537"/>
      <c r="AS63" s="537"/>
      <c r="AT63" s="537"/>
      <c r="AU63" s="542"/>
      <c r="AV63" s="542"/>
      <c r="AW63" s="543"/>
      <c r="AX63" s="41"/>
      <c r="AY63" s="41"/>
      <c r="AZ63" s="41"/>
      <c r="BA63" s="41"/>
      <c r="BB63" s="41"/>
      <c r="BC63" s="41"/>
      <c r="BD63" s="41"/>
      <c r="BE63" s="41"/>
      <c r="BF63" s="41"/>
      <c r="BG63" s="41"/>
      <c r="BH63" s="41"/>
      <c r="BI63" s="41"/>
      <c r="BJ63" s="41"/>
      <c r="BK63" s="41"/>
      <c r="BL63" s="41"/>
      <c r="BM63" s="41"/>
      <c r="BN63" s="41"/>
      <c r="BO63" s="41"/>
      <c r="BP63" s="102" t="s">
        <v>266</v>
      </c>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row>
    <row r="64" spans="1:237" x14ac:dyDescent="0.15">
      <c r="A64" s="494"/>
      <c r="B64" s="495"/>
      <c r="C64" s="495"/>
      <c r="D64" s="537" t="s">
        <v>325</v>
      </c>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7"/>
      <c r="AK64" s="537"/>
      <c r="AL64" s="537"/>
      <c r="AM64" s="537"/>
      <c r="AN64" s="537"/>
      <c r="AO64" s="537"/>
      <c r="AP64" s="537"/>
      <c r="AQ64" s="537"/>
      <c r="AR64" s="537"/>
      <c r="AS64" s="537"/>
      <c r="AT64" s="537"/>
      <c r="AU64" s="542"/>
      <c r="AV64" s="542"/>
      <c r="AW64" s="543"/>
      <c r="AX64" s="41"/>
      <c r="AY64" s="41"/>
      <c r="AZ64" s="41"/>
      <c r="BA64" s="41"/>
      <c r="BB64" s="41"/>
      <c r="BC64" s="41"/>
      <c r="BD64" s="41"/>
      <c r="BE64" s="41"/>
      <c r="BF64" s="41"/>
      <c r="BG64" s="41"/>
      <c r="BH64" s="41"/>
      <c r="BI64" s="41"/>
      <c r="BJ64" s="41"/>
      <c r="BK64" s="41"/>
      <c r="BL64" s="41"/>
      <c r="BM64" s="41"/>
      <c r="BN64" s="41"/>
      <c r="BO64" s="41"/>
      <c r="BP64" s="102" t="s">
        <v>269</v>
      </c>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row>
    <row r="65" spans="1:237" x14ac:dyDescent="0.15">
      <c r="A65" s="494"/>
      <c r="B65" s="495"/>
      <c r="C65" s="495"/>
      <c r="D65" s="537"/>
      <c r="E65" s="537"/>
      <c r="F65" s="537"/>
      <c r="G65" s="537"/>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7"/>
      <c r="AL65" s="537"/>
      <c r="AM65" s="537"/>
      <c r="AN65" s="537"/>
      <c r="AO65" s="537"/>
      <c r="AP65" s="537"/>
      <c r="AQ65" s="537"/>
      <c r="AR65" s="537"/>
      <c r="AS65" s="537"/>
      <c r="AT65" s="537"/>
      <c r="AU65" s="542"/>
      <c r="AV65" s="542"/>
      <c r="AW65" s="543"/>
      <c r="AX65" s="41"/>
      <c r="AY65" s="41"/>
      <c r="AZ65" s="41"/>
      <c r="BA65" s="41"/>
      <c r="BB65" s="41"/>
      <c r="BC65" s="41"/>
      <c r="BD65" s="41"/>
      <c r="BE65" s="41"/>
      <c r="BF65" s="41"/>
      <c r="BG65" s="41"/>
      <c r="BH65" s="41"/>
      <c r="BI65" s="41"/>
      <c r="BJ65" s="41"/>
      <c r="BK65" s="41"/>
      <c r="BL65" s="41"/>
      <c r="BM65" s="41"/>
      <c r="BN65" s="41"/>
      <c r="BO65" s="41"/>
      <c r="BP65" s="102" t="s">
        <v>272</v>
      </c>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row>
    <row r="66" spans="1:237" ht="14.25" customHeight="1" x14ac:dyDescent="0.15">
      <c r="A66" s="494"/>
      <c r="B66" s="495"/>
      <c r="C66" s="495"/>
      <c r="D66" s="495"/>
      <c r="E66" s="495"/>
      <c r="F66" s="495"/>
      <c r="G66" s="495"/>
      <c r="H66" s="495"/>
      <c r="I66" s="495"/>
      <c r="J66" s="578" t="s">
        <v>326</v>
      </c>
      <c r="K66" s="542"/>
      <c r="L66" s="542"/>
      <c r="M66" s="542"/>
      <c r="N66" s="542"/>
      <c r="O66" s="542"/>
      <c r="P66" s="542"/>
      <c r="Q66" s="495"/>
      <c r="R66" s="495"/>
      <c r="S66" s="579" t="s">
        <v>327</v>
      </c>
      <c r="T66" s="579"/>
      <c r="U66" s="579"/>
      <c r="V66" s="579"/>
      <c r="W66" s="579"/>
      <c r="X66" s="579"/>
      <c r="Y66" s="579"/>
      <c r="Z66" s="579"/>
      <c r="AA66" s="579"/>
      <c r="AB66" s="579"/>
      <c r="AC66" s="579"/>
      <c r="AD66" s="495"/>
      <c r="AE66" s="495"/>
      <c r="AF66" s="495"/>
      <c r="AG66" s="495"/>
      <c r="AH66" s="495"/>
      <c r="AI66" s="495"/>
      <c r="AJ66" s="495"/>
      <c r="AK66" s="495"/>
      <c r="AL66" s="495"/>
      <c r="AM66" s="495"/>
      <c r="AN66" s="495"/>
      <c r="AO66" s="495"/>
      <c r="AP66" s="495"/>
      <c r="AQ66" s="495"/>
      <c r="AR66" s="495"/>
      <c r="AS66" s="495"/>
      <c r="AT66" s="495"/>
      <c r="AU66" s="542"/>
      <c r="AV66" s="542"/>
      <c r="AW66" s="543"/>
      <c r="BP66" s="102" t="s">
        <v>274</v>
      </c>
    </row>
    <row r="67" spans="1:237" x14ac:dyDescent="0.15">
      <c r="A67" s="494"/>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542"/>
      <c r="AV67" s="542"/>
      <c r="AW67" s="543"/>
      <c r="BP67" s="102" t="s">
        <v>275</v>
      </c>
    </row>
    <row r="68" spans="1:237" ht="14.25" customHeight="1" x14ac:dyDescent="0.15">
      <c r="A68" s="494"/>
      <c r="B68" s="495"/>
      <c r="C68" s="495"/>
      <c r="D68" s="495"/>
      <c r="E68" s="495"/>
      <c r="F68" s="495"/>
      <c r="G68" s="495"/>
      <c r="H68" s="495"/>
      <c r="I68" s="495"/>
      <c r="J68" s="578"/>
      <c r="K68" s="542"/>
      <c r="L68" s="542"/>
      <c r="M68" s="542"/>
      <c r="N68" s="542"/>
      <c r="O68" s="542"/>
      <c r="P68" s="542"/>
      <c r="Q68" s="495"/>
      <c r="R68" s="495"/>
      <c r="S68" s="579"/>
      <c r="T68" s="579"/>
      <c r="U68" s="579"/>
      <c r="V68" s="579"/>
      <c r="W68" s="579"/>
      <c r="X68" s="579"/>
      <c r="Y68" s="579"/>
      <c r="Z68" s="579"/>
      <c r="AA68" s="579"/>
      <c r="AB68" s="579"/>
      <c r="AC68" s="579"/>
      <c r="AD68" s="495"/>
      <c r="AE68" s="495"/>
      <c r="AF68" s="495"/>
      <c r="AG68" s="495"/>
      <c r="AH68" s="495"/>
      <c r="AI68" s="495"/>
      <c r="AJ68" s="495"/>
      <c r="AK68" s="495"/>
      <c r="AL68" s="495"/>
      <c r="AM68" s="495"/>
      <c r="AN68" s="495"/>
      <c r="AO68" s="495"/>
      <c r="AP68" s="495"/>
      <c r="AQ68" s="495"/>
      <c r="AR68" s="495"/>
      <c r="AS68" s="495"/>
      <c r="AT68" s="495"/>
      <c r="AU68" s="542"/>
      <c r="AV68" s="542"/>
      <c r="AW68" s="543"/>
    </row>
    <row r="69" spans="1:237" x14ac:dyDescent="0.15">
      <c r="A69" s="494"/>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5"/>
      <c r="AM69" s="495"/>
      <c r="AN69" s="495"/>
      <c r="AO69" s="495"/>
      <c r="AP69" s="495"/>
      <c r="AQ69" s="495"/>
      <c r="AR69" s="495"/>
      <c r="AS69" s="495"/>
      <c r="AT69" s="495"/>
      <c r="AU69" s="542"/>
      <c r="AV69" s="542"/>
      <c r="AW69" s="543"/>
    </row>
    <row r="70" spans="1:237" ht="13.5" customHeight="1" thickBot="1" x14ac:dyDescent="0.2">
      <c r="A70" s="535"/>
      <c r="B70" s="536"/>
      <c r="C70" s="536"/>
      <c r="D70" s="536"/>
      <c r="E70" s="536"/>
      <c r="F70" s="536"/>
      <c r="G70" s="536"/>
      <c r="H70" s="536"/>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c r="AP70" s="536"/>
      <c r="AQ70" s="536"/>
      <c r="AR70" s="536"/>
      <c r="AS70" s="536"/>
      <c r="AT70" s="536"/>
      <c r="AU70" s="544"/>
      <c r="AV70" s="544"/>
      <c r="AW70" s="545"/>
    </row>
  </sheetData>
  <mergeCells count="112">
    <mergeCell ref="D69:AT70"/>
    <mergeCell ref="D64:AT64"/>
    <mergeCell ref="D65:AT65"/>
    <mergeCell ref="D66:I66"/>
    <mergeCell ref="J66:P66"/>
    <mergeCell ref="Q66:R66"/>
    <mergeCell ref="S66:AC66"/>
    <mergeCell ref="AD66:AT66"/>
    <mergeCell ref="D67:AT67"/>
    <mergeCell ref="D68:I68"/>
    <mergeCell ref="J68:P68"/>
    <mergeCell ref="Q68:R68"/>
    <mergeCell ref="S68:AC68"/>
    <mergeCell ref="AD68:AT68"/>
    <mergeCell ref="D58:T59"/>
    <mergeCell ref="U58:AB59"/>
    <mergeCell ref="AC58:AG58"/>
    <mergeCell ref="AH58:AQ59"/>
    <mergeCell ref="AR58:AT59"/>
    <mergeCell ref="AC59:AG59"/>
    <mergeCell ref="D60:AT60"/>
    <mergeCell ref="D61:AT62"/>
    <mergeCell ref="D63:AT63"/>
    <mergeCell ref="D48:AT49"/>
    <mergeCell ref="D50:AT51"/>
    <mergeCell ref="D52:AT53"/>
    <mergeCell ref="D54:AT55"/>
    <mergeCell ref="D56:T57"/>
    <mergeCell ref="U56:AB57"/>
    <mergeCell ref="AC56:AG57"/>
    <mergeCell ref="AH56:AQ57"/>
    <mergeCell ref="AR56:AT57"/>
    <mergeCell ref="D39:J40"/>
    <mergeCell ref="K39:U40"/>
    <mergeCell ref="V39:AA40"/>
    <mergeCell ref="AB39:AE40"/>
    <mergeCell ref="AF39:AT40"/>
    <mergeCell ref="D41:AT41"/>
    <mergeCell ref="D42:AT43"/>
    <mergeCell ref="D44:AT45"/>
    <mergeCell ref="D46:AT47"/>
    <mergeCell ref="D35:J36"/>
    <mergeCell ref="K35:U36"/>
    <mergeCell ref="V35:AA36"/>
    <mergeCell ref="AB35:AE36"/>
    <mergeCell ref="AF35:AT36"/>
    <mergeCell ref="D37:J38"/>
    <mergeCell ref="K37:U38"/>
    <mergeCell ref="V37:AA38"/>
    <mergeCell ref="AB37:AE38"/>
    <mergeCell ref="AF37:AT38"/>
    <mergeCell ref="I24:N24"/>
    <mergeCell ref="P24:AT24"/>
    <mergeCell ref="D25:AT26"/>
    <mergeCell ref="D27:AT28"/>
    <mergeCell ref="D29:AT30"/>
    <mergeCell ref="D31:AT32"/>
    <mergeCell ref="D33:J34"/>
    <mergeCell ref="K33:U34"/>
    <mergeCell ref="V33:AE34"/>
    <mergeCell ref="AF33:AT34"/>
    <mergeCell ref="I18:N18"/>
    <mergeCell ref="P18:AT18"/>
    <mergeCell ref="I19:N20"/>
    <mergeCell ref="P19:AT20"/>
    <mergeCell ref="I21:N22"/>
    <mergeCell ref="P21:AT22"/>
    <mergeCell ref="I23:N23"/>
    <mergeCell ref="Q23:S23"/>
    <mergeCell ref="U23:X23"/>
    <mergeCell ref="Q17:X17"/>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AE15:AH16"/>
    <mergeCell ref="AI15:AL16"/>
    <mergeCell ref="AM15:AP16"/>
    <mergeCell ref="AQ15:AT16"/>
    <mergeCell ref="I17:N17"/>
    <mergeCell ref="A5:AW5"/>
    <mergeCell ref="A6:AW7"/>
    <mergeCell ref="AH8:AI9"/>
    <mergeCell ref="AJ8:AK9"/>
    <mergeCell ref="AL8:AM9"/>
    <mergeCell ref="AN8:AO9"/>
    <mergeCell ref="AP8:AQ9"/>
    <mergeCell ref="AR8:AS9"/>
    <mergeCell ref="AT8:AU9"/>
    <mergeCell ref="A1:T4"/>
    <mergeCell ref="U1:Z4"/>
    <mergeCell ref="AA1:AE4"/>
    <mergeCell ref="AF1:AI4"/>
    <mergeCell ref="AJ1:AP2"/>
    <mergeCell ref="AQ1:AQ4"/>
    <mergeCell ref="AR1:AW1"/>
    <mergeCell ref="AR2:AW4"/>
    <mergeCell ref="AJ3:AP4"/>
  </mergeCells>
  <phoneticPr fontId="35"/>
  <printOptions horizontalCentered="1" verticalCentered="1"/>
  <pageMargins left="0.19685039370078741" right="0.19685039370078741" top="0.19685039370078741" bottom="0.19685039370078741"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DCD-D1CC-43D3-B9BB-E91DA28A8AF4}">
  <dimension ref="A1:J22"/>
  <sheetViews>
    <sheetView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5.25" customHeight="1" x14ac:dyDescent="0.15">
      <c r="A1" s="588"/>
      <c r="B1" s="588"/>
      <c r="C1" s="588"/>
      <c r="D1" s="588"/>
      <c r="E1" s="588"/>
      <c r="F1" s="588"/>
      <c r="G1" s="588"/>
      <c r="H1" s="589"/>
      <c r="I1" s="589"/>
      <c r="J1" s="589"/>
    </row>
    <row r="2" spans="1:10" ht="18" customHeight="1" x14ac:dyDescent="0.15">
      <c r="A2" s="590" t="s">
        <v>328</v>
      </c>
      <c r="B2" s="590"/>
      <c r="C2" s="590"/>
      <c r="D2" s="590"/>
      <c r="E2" s="590"/>
      <c r="F2" s="590"/>
      <c r="G2" s="590"/>
      <c r="H2" s="590"/>
      <c r="I2" s="590"/>
      <c r="J2" s="590"/>
    </row>
    <row r="3" spans="1:10" ht="15" customHeight="1" x14ac:dyDescent="0.15">
      <c r="A3" s="589" t="s">
        <v>329</v>
      </c>
      <c r="B3" s="589"/>
      <c r="C3" s="589"/>
      <c r="D3" s="589"/>
      <c r="E3" s="589"/>
      <c r="F3" s="589"/>
      <c r="G3" s="589"/>
      <c r="H3" s="589"/>
      <c r="I3" s="589"/>
      <c r="J3" s="589"/>
    </row>
    <row r="4" spans="1:10" ht="4.5" customHeight="1" x14ac:dyDescent="0.15">
      <c r="A4" s="589"/>
      <c r="B4" s="589"/>
      <c r="C4" s="589"/>
      <c r="D4" s="589"/>
      <c r="E4" s="589"/>
      <c r="F4" s="589"/>
      <c r="G4" s="589"/>
      <c r="H4" s="589"/>
      <c r="I4" s="589"/>
      <c r="J4" s="589"/>
    </row>
    <row r="5" spans="1:10" ht="27" customHeight="1" x14ac:dyDescent="0.15">
      <c r="A5" s="591" t="s">
        <v>330</v>
      </c>
      <c r="B5" s="591"/>
      <c r="C5" s="591"/>
      <c r="D5" s="591"/>
      <c r="E5" s="591"/>
      <c r="F5" s="591"/>
      <c r="G5" s="591"/>
      <c r="H5" s="591"/>
      <c r="I5" s="591"/>
      <c r="J5" s="591"/>
    </row>
    <row r="6" spans="1:10" ht="29.25" customHeight="1" x14ac:dyDescent="0.15">
      <c r="A6" s="580" t="s">
        <v>331</v>
      </c>
      <c r="B6" s="580"/>
      <c r="C6" s="580"/>
      <c r="D6" s="580"/>
      <c r="E6" s="580"/>
      <c r="F6" s="580"/>
      <c r="G6" s="580"/>
      <c r="H6" s="580"/>
      <c r="I6" s="585" t="s">
        <v>332</v>
      </c>
      <c r="J6" s="585"/>
    </row>
    <row r="7" spans="1:10" ht="27.75" customHeight="1" x14ac:dyDescent="0.15">
      <c r="A7" s="580" t="s">
        <v>333</v>
      </c>
      <c r="B7" s="580"/>
      <c r="C7" s="580" t="s">
        <v>334</v>
      </c>
      <c r="D7" s="580"/>
      <c r="E7" s="580"/>
      <c r="F7" s="580"/>
      <c r="G7" s="580"/>
      <c r="H7" s="580"/>
      <c r="I7" s="585" t="s">
        <v>335</v>
      </c>
      <c r="J7" s="587"/>
    </row>
    <row r="8" spans="1:10" ht="39.75" customHeight="1" x14ac:dyDescent="0.15">
      <c r="A8" s="580"/>
      <c r="B8" s="580"/>
      <c r="C8" s="580" t="s">
        <v>336</v>
      </c>
      <c r="D8" s="580"/>
      <c r="E8" s="580"/>
      <c r="F8" s="580"/>
      <c r="G8" s="580"/>
      <c r="H8" s="580"/>
      <c r="I8" s="581" t="s">
        <v>337</v>
      </c>
      <c r="J8" s="581"/>
    </row>
    <row r="9" spans="1:10" ht="125.25" customHeight="1" x14ac:dyDescent="0.15">
      <c r="A9" s="580" t="s">
        <v>338</v>
      </c>
      <c r="B9" s="580"/>
      <c r="C9" s="580" t="s">
        <v>334</v>
      </c>
      <c r="D9" s="580"/>
      <c r="E9" s="580"/>
      <c r="F9" s="580"/>
      <c r="G9" s="580"/>
      <c r="H9" s="580"/>
      <c r="I9" s="586" t="s">
        <v>339</v>
      </c>
      <c r="J9" s="581"/>
    </row>
    <row r="10" spans="1:10" ht="59.25" customHeight="1" x14ac:dyDescent="0.15">
      <c r="A10" s="580"/>
      <c r="B10" s="580"/>
      <c r="C10" s="580" t="s">
        <v>336</v>
      </c>
      <c r="D10" s="580"/>
      <c r="E10" s="580"/>
      <c r="F10" s="580"/>
      <c r="G10" s="580"/>
      <c r="H10" s="580"/>
      <c r="I10" s="581" t="s">
        <v>340</v>
      </c>
      <c r="J10" s="581"/>
    </row>
    <row r="11" spans="1:10" ht="139.5" customHeight="1" x14ac:dyDescent="0.15">
      <c r="A11" s="585" t="s">
        <v>341</v>
      </c>
      <c r="B11" s="585"/>
      <c r="C11" s="585"/>
      <c r="D11" s="585"/>
      <c r="E11" s="585"/>
      <c r="F11" s="585"/>
      <c r="G11" s="585"/>
      <c r="H11" s="585"/>
      <c r="I11" s="586" t="s">
        <v>342</v>
      </c>
      <c r="J11" s="581"/>
    </row>
    <row r="12" spans="1:10" ht="45" customHeight="1" x14ac:dyDescent="0.15">
      <c r="A12" s="580" t="s">
        <v>343</v>
      </c>
      <c r="B12" s="580"/>
      <c r="C12" s="580"/>
      <c r="D12" s="580"/>
      <c r="E12" s="580"/>
      <c r="F12" s="580"/>
      <c r="G12" s="580"/>
      <c r="H12" s="580"/>
      <c r="I12" s="581" t="s">
        <v>344</v>
      </c>
      <c r="J12" s="581"/>
    </row>
    <row r="13" spans="1:10" ht="26.25" customHeight="1" x14ac:dyDescent="0.15">
      <c r="A13" s="580" t="s">
        <v>345</v>
      </c>
      <c r="B13" s="580"/>
      <c r="C13" s="580"/>
      <c r="D13" s="580"/>
      <c r="E13" s="580"/>
      <c r="F13" s="580"/>
      <c r="G13" s="580"/>
      <c r="H13" s="580"/>
      <c r="I13" s="581" t="s">
        <v>346</v>
      </c>
      <c r="J13" s="581"/>
    </row>
    <row r="14" spans="1:10" ht="120" customHeight="1" x14ac:dyDescent="0.15">
      <c r="A14" s="580" t="s">
        <v>347</v>
      </c>
      <c r="B14" s="580"/>
      <c r="C14" s="580"/>
      <c r="D14" s="580"/>
      <c r="E14" s="580"/>
      <c r="F14" s="580"/>
      <c r="G14" s="580"/>
      <c r="H14" s="580"/>
      <c r="I14" s="581" t="s">
        <v>348</v>
      </c>
      <c r="J14" s="581"/>
    </row>
    <row r="15" spans="1:10" ht="75" customHeight="1" x14ac:dyDescent="0.15">
      <c r="A15" s="580" t="s">
        <v>349</v>
      </c>
      <c r="B15" s="580"/>
      <c r="C15" s="580"/>
      <c r="D15" s="580"/>
      <c r="E15" s="580"/>
      <c r="F15" s="580"/>
      <c r="G15" s="580"/>
      <c r="H15" s="580"/>
      <c r="I15" s="581" t="s">
        <v>350</v>
      </c>
      <c r="J15" s="581"/>
    </row>
    <row r="16" spans="1:10" ht="45" customHeight="1" x14ac:dyDescent="0.15">
      <c r="A16" s="580" t="s">
        <v>351</v>
      </c>
      <c r="B16" s="580"/>
      <c r="C16" s="580"/>
      <c r="D16" s="580"/>
      <c r="E16" s="580"/>
      <c r="F16" s="580"/>
      <c r="G16" s="580"/>
      <c r="H16" s="580"/>
      <c r="I16" s="581" t="s">
        <v>352</v>
      </c>
      <c r="J16" s="581"/>
    </row>
    <row r="17" spans="1:10" ht="33" customHeight="1" x14ac:dyDescent="0.15">
      <c r="A17" s="580" t="s">
        <v>353</v>
      </c>
      <c r="B17" s="580"/>
      <c r="C17" s="580"/>
      <c r="D17" s="580"/>
      <c r="E17" s="580"/>
      <c r="F17" s="580"/>
      <c r="G17" s="580"/>
      <c r="H17" s="580"/>
      <c r="I17" s="581" t="s">
        <v>354</v>
      </c>
      <c r="J17" s="581"/>
    </row>
    <row r="18" spans="1:10" ht="12.75" customHeight="1" thickBot="1" x14ac:dyDescent="0.2"/>
    <row r="19" spans="1:10" ht="15" customHeight="1" x14ac:dyDescent="0.15">
      <c r="A19" s="582" t="s">
        <v>355</v>
      </c>
      <c r="B19" s="583"/>
      <c r="C19" s="583"/>
      <c r="D19" s="583"/>
      <c r="E19" s="583"/>
      <c r="F19" s="583"/>
      <c r="G19" s="583"/>
      <c r="H19" s="583"/>
      <c r="I19" s="583"/>
      <c r="J19" s="584"/>
    </row>
    <row r="20" spans="1:10" ht="15" customHeight="1" x14ac:dyDescent="0.15">
      <c r="A20" s="85"/>
      <c r="B20" s="86" t="s">
        <v>39</v>
      </c>
      <c r="C20" s="44" t="str">
        <f>'01.入会申込書'!AP25</f>
        <v/>
      </c>
      <c r="D20" s="44" t="s">
        <v>356</v>
      </c>
      <c r="E20" s="44" t="str">
        <f>'01.入会申込書'!AT25</f>
        <v/>
      </c>
      <c r="F20" s="44" t="s">
        <v>357</v>
      </c>
      <c r="G20" s="44" t="str">
        <f>'01.入会申込書'!AX25</f>
        <v/>
      </c>
      <c r="H20" s="44" t="s">
        <v>358</v>
      </c>
      <c r="I20" s="32" t="s">
        <v>359</v>
      </c>
      <c r="J20" s="87" t="str">
        <f>'01.入会申込書'!M39</f>
        <v>　</v>
      </c>
    </row>
    <row r="21" spans="1:10" ht="15" customHeight="1" x14ac:dyDescent="0.15">
      <c r="A21" s="88"/>
      <c r="I21" s="32" t="s">
        <v>360</v>
      </c>
      <c r="J21" s="89" t="str">
        <f>'01.入会申込書'!M35</f>
        <v/>
      </c>
    </row>
    <row r="22" spans="1:10" ht="15" customHeight="1" thickBot="1" x14ac:dyDescent="0.2">
      <c r="A22" s="90"/>
      <c r="B22" s="91"/>
      <c r="C22" s="91"/>
      <c r="D22" s="91"/>
      <c r="E22" s="91"/>
      <c r="F22" s="91"/>
      <c r="G22" s="91"/>
      <c r="H22" s="91"/>
      <c r="I22" s="92" t="s">
        <v>361</v>
      </c>
      <c r="J22" s="93" t="str">
        <f>'01.入会申込書'!M47</f>
        <v/>
      </c>
    </row>
  </sheetData>
  <mergeCells count="32">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9:J19"/>
    <mergeCell ref="A14:H14"/>
    <mergeCell ref="I14:J14"/>
    <mergeCell ref="A15:H15"/>
    <mergeCell ref="I15:J15"/>
    <mergeCell ref="A16:H16"/>
    <mergeCell ref="I16:J16"/>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&amp;R220629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D0-4617-4B5E-9C66-EBA120DBED99}">
  <dimension ref="A1:J22"/>
  <sheetViews>
    <sheetView zoomScaleNormal="100"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15" customHeight="1" x14ac:dyDescent="0.15">
      <c r="A1" s="588"/>
      <c r="B1" s="588"/>
      <c r="C1" s="588"/>
      <c r="D1" s="588"/>
      <c r="E1" s="588"/>
      <c r="F1" s="588"/>
      <c r="G1" s="588"/>
      <c r="H1" s="589"/>
      <c r="I1" s="589"/>
      <c r="J1" s="589"/>
    </row>
    <row r="2" spans="1:10" ht="18" customHeight="1" x14ac:dyDescent="0.15">
      <c r="A2" s="590" t="s">
        <v>328</v>
      </c>
      <c r="B2" s="590"/>
      <c r="C2" s="590"/>
      <c r="D2" s="590"/>
      <c r="E2" s="590"/>
      <c r="F2" s="590"/>
      <c r="G2" s="590"/>
      <c r="H2" s="590"/>
      <c r="I2" s="590"/>
      <c r="J2" s="590"/>
    </row>
    <row r="3" spans="1:10" ht="15" customHeight="1" x14ac:dyDescent="0.15">
      <c r="A3" s="589" t="s">
        <v>362</v>
      </c>
      <c r="B3" s="589"/>
      <c r="C3" s="589"/>
      <c r="D3" s="589"/>
      <c r="E3" s="589"/>
      <c r="F3" s="589"/>
      <c r="G3" s="589"/>
      <c r="H3" s="589"/>
      <c r="I3" s="589"/>
      <c r="J3" s="589"/>
    </row>
    <row r="4" spans="1:10" ht="15" customHeight="1" x14ac:dyDescent="0.15">
      <c r="A4" s="589"/>
      <c r="B4" s="589"/>
      <c r="C4" s="589"/>
      <c r="D4" s="589"/>
      <c r="E4" s="589"/>
      <c r="F4" s="589"/>
      <c r="G4" s="589"/>
      <c r="H4" s="589"/>
      <c r="I4" s="589"/>
      <c r="J4" s="589"/>
    </row>
    <row r="5" spans="1:10" ht="30" customHeight="1" x14ac:dyDescent="0.15">
      <c r="A5" s="591" t="s">
        <v>330</v>
      </c>
      <c r="B5" s="591"/>
      <c r="C5" s="591"/>
      <c r="D5" s="591"/>
      <c r="E5" s="591"/>
      <c r="F5" s="591"/>
      <c r="G5" s="591"/>
      <c r="H5" s="591"/>
      <c r="I5" s="591"/>
      <c r="J5" s="591"/>
    </row>
    <row r="6" spans="1:10" ht="30" customHeight="1" x14ac:dyDescent="0.15">
      <c r="A6" s="580" t="s">
        <v>331</v>
      </c>
      <c r="B6" s="580"/>
      <c r="C6" s="580"/>
      <c r="D6" s="580"/>
      <c r="E6" s="580"/>
      <c r="F6" s="580"/>
      <c r="G6" s="580"/>
      <c r="H6" s="580"/>
      <c r="I6" s="585" t="s">
        <v>332</v>
      </c>
      <c r="J6" s="585"/>
    </row>
    <row r="7" spans="1:10" ht="30" customHeight="1" x14ac:dyDescent="0.15">
      <c r="A7" s="580" t="s">
        <v>333</v>
      </c>
      <c r="B7" s="580"/>
      <c r="C7" s="580" t="s">
        <v>363</v>
      </c>
      <c r="D7" s="580"/>
      <c r="E7" s="580"/>
      <c r="F7" s="580"/>
      <c r="G7" s="580"/>
      <c r="H7" s="580"/>
      <c r="I7" s="597" t="s">
        <v>364</v>
      </c>
      <c r="J7" s="587"/>
    </row>
    <row r="8" spans="1:10" ht="44.25" customHeight="1" x14ac:dyDescent="0.15">
      <c r="A8" s="580"/>
      <c r="B8" s="580"/>
      <c r="C8" s="580" t="s">
        <v>336</v>
      </c>
      <c r="D8" s="580"/>
      <c r="E8" s="580"/>
      <c r="F8" s="580"/>
      <c r="G8" s="580"/>
      <c r="H8" s="580"/>
      <c r="I8" s="581" t="s">
        <v>365</v>
      </c>
      <c r="J8" s="581"/>
    </row>
    <row r="9" spans="1:10" ht="77.25" customHeight="1" x14ac:dyDescent="0.15">
      <c r="A9" s="580" t="s">
        <v>338</v>
      </c>
      <c r="B9" s="580"/>
      <c r="C9" s="580" t="s">
        <v>334</v>
      </c>
      <c r="D9" s="580"/>
      <c r="E9" s="580"/>
      <c r="F9" s="580"/>
      <c r="G9" s="580"/>
      <c r="H9" s="580"/>
      <c r="I9" s="581" t="s">
        <v>366</v>
      </c>
      <c r="J9" s="581"/>
    </row>
    <row r="10" spans="1:10" ht="73.5" customHeight="1" x14ac:dyDescent="0.15">
      <c r="A10" s="580"/>
      <c r="B10" s="580"/>
      <c r="C10" s="580" t="s">
        <v>336</v>
      </c>
      <c r="D10" s="580"/>
      <c r="E10" s="580"/>
      <c r="F10" s="580"/>
      <c r="G10" s="580"/>
      <c r="H10" s="580"/>
      <c r="I10" s="581" t="s">
        <v>367</v>
      </c>
      <c r="J10" s="581"/>
    </row>
    <row r="11" spans="1:10" ht="111.75" customHeight="1" x14ac:dyDescent="0.15">
      <c r="A11" s="581" t="s">
        <v>341</v>
      </c>
      <c r="B11" s="581"/>
      <c r="C11" s="581"/>
      <c r="D11" s="581"/>
      <c r="E11" s="581"/>
      <c r="F11" s="581"/>
      <c r="G11" s="581"/>
      <c r="H11" s="581"/>
      <c r="I11" s="581" t="s">
        <v>368</v>
      </c>
      <c r="J11" s="581"/>
    </row>
    <row r="12" spans="1:10" ht="51.75" customHeight="1" x14ac:dyDescent="0.15">
      <c r="A12" s="592" t="s">
        <v>343</v>
      </c>
      <c r="B12" s="593"/>
      <c r="C12" s="593"/>
      <c r="D12" s="593"/>
      <c r="E12" s="593"/>
      <c r="F12" s="593"/>
      <c r="G12" s="593"/>
      <c r="H12" s="594"/>
      <c r="I12" s="595" t="s">
        <v>369</v>
      </c>
      <c r="J12" s="596"/>
    </row>
    <row r="13" spans="1:10" ht="30" customHeight="1" x14ac:dyDescent="0.15">
      <c r="A13" s="580" t="s">
        <v>345</v>
      </c>
      <c r="B13" s="580"/>
      <c r="C13" s="580"/>
      <c r="D13" s="580"/>
      <c r="E13" s="580"/>
      <c r="F13" s="580"/>
      <c r="G13" s="580"/>
      <c r="H13" s="580"/>
      <c r="I13" s="595" t="s">
        <v>346</v>
      </c>
      <c r="J13" s="596"/>
    </row>
    <row r="14" spans="1:10" ht="120" customHeight="1" x14ac:dyDescent="0.15">
      <c r="A14" s="580" t="s">
        <v>347</v>
      </c>
      <c r="B14" s="580"/>
      <c r="C14" s="580"/>
      <c r="D14" s="580"/>
      <c r="E14" s="580"/>
      <c r="F14" s="580"/>
      <c r="G14" s="580"/>
      <c r="H14" s="580"/>
      <c r="I14" s="595" t="s">
        <v>370</v>
      </c>
      <c r="J14" s="596"/>
    </row>
    <row r="15" spans="1:10" ht="78" customHeight="1" x14ac:dyDescent="0.15">
      <c r="A15" s="592" t="s">
        <v>349</v>
      </c>
      <c r="B15" s="593"/>
      <c r="C15" s="593"/>
      <c r="D15" s="593"/>
      <c r="E15" s="593"/>
      <c r="F15" s="593"/>
      <c r="G15" s="593"/>
      <c r="H15" s="594"/>
      <c r="I15" s="595" t="s">
        <v>371</v>
      </c>
      <c r="J15" s="596"/>
    </row>
    <row r="16" spans="1:10" ht="45" customHeight="1" x14ac:dyDescent="0.15">
      <c r="A16" s="592" t="s">
        <v>351</v>
      </c>
      <c r="B16" s="593"/>
      <c r="C16" s="593"/>
      <c r="D16" s="593"/>
      <c r="E16" s="593"/>
      <c r="F16" s="593"/>
      <c r="G16" s="593"/>
      <c r="H16" s="594"/>
      <c r="I16" s="595" t="s">
        <v>372</v>
      </c>
      <c r="J16" s="596"/>
    </row>
    <row r="17" spans="1:10" ht="41.25" customHeight="1" x14ac:dyDescent="0.15">
      <c r="A17" s="592" t="s">
        <v>353</v>
      </c>
      <c r="B17" s="593"/>
      <c r="C17" s="593"/>
      <c r="D17" s="593"/>
      <c r="E17" s="593"/>
      <c r="F17" s="593"/>
      <c r="G17" s="593"/>
      <c r="H17" s="594"/>
      <c r="I17" s="595" t="s">
        <v>354</v>
      </c>
      <c r="J17" s="596"/>
    </row>
    <row r="18" spans="1:10" ht="18" customHeight="1" thickBot="1" x14ac:dyDescent="0.2"/>
    <row r="19" spans="1:10" ht="15" customHeight="1" x14ac:dyDescent="0.15">
      <c r="A19" s="5" t="s">
        <v>355</v>
      </c>
      <c r="B19" s="4"/>
      <c r="C19" s="4"/>
      <c r="D19" s="4"/>
      <c r="E19" s="4"/>
      <c r="F19" s="4"/>
      <c r="G19" s="4"/>
      <c r="H19" s="4"/>
      <c r="I19" s="4"/>
      <c r="J19" s="3"/>
    </row>
    <row r="20" spans="1:10" ht="15" customHeight="1" x14ac:dyDescent="0.15">
      <c r="A20" s="85"/>
      <c r="B20" s="86" t="s">
        <v>39</v>
      </c>
      <c r="C20" s="44" t="str">
        <f>'01.入会申込書'!AP25</f>
        <v/>
      </c>
      <c r="D20" s="44" t="s">
        <v>356</v>
      </c>
      <c r="E20" s="44" t="str">
        <f>'01.入会申込書'!AT25</f>
        <v/>
      </c>
      <c r="F20" s="44" t="s">
        <v>357</v>
      </c>
      <c r="G20" s="44" t="str">
        <f>'01.入会申込書'!AX25</f>
        <v/>
      </c>
      <c r="H20" s="44" t="s">
        <v>358</v>
      </c>
      <c r="I20" s="32" t="s">
        <v>359</v>
      </c>
      <c r="J20" s="87" t="str">
        <f>'01.入会申込書'!M39</f>
        <v>　</v>
      </c>
    </row>
    <row r="21" spans="1:10" ht="15" customHeight="1" x14ac:dyDescent="0.15">
      <c r="A21" s="88"/>
      <c r="I21" s="32" t="s">
        <v>360</v>
      </c>
      <c r="J21" s="89" t="str">
        <f>'01.入会申込書'!M35</f>
        <v/>
      </c>
    </row>
    <row r="22" spans="1:10" ht="15" customHeight="1" thickBot="1" x14ac:dyDescent="0.2">
      <c r="A22" s="90"/>
      <c r="B22" s="91"/>
      <c r="C22" s="91"/>
      <c r="D22" s="91"/>
      <c r="E22" s="91"/>
      <c r="F22" s="91"/>
      <c r="G22" s="91"/>
      <c r="H22" s="91"/>
      <c r="I22" s="92" t="s">
        <v>361</v>
      </c>
      <c r="J22" s="93" t="str">
        <f>'01.入会申込書'!M47</f>
        <v/>
      </c>
    </row>
  </sheetData>
  <mergeCells count="31">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4:H14"/>
    <mergeCell ref="I14:J14"/>
    <mergeCell ref="A15:H15"/>
    <mergeCell ref="I15:J15"/>
    <mergeCell ref="A16:H16"/>
    <mergeCell ref="I16:J16"/>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   220629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ntry="1" codeName="Sheet3"/>
  <dimension ref="A1:AT139"/>
  <sheetViews>
    <sheetView zoomScaleNormal="100" workbookViewId="0">
      <selection sqref="A1:K1"/>
    </sheetView>
  </sheetViews>
  <sheetFormatPr defaultColWidth="9" defaultRowHeight="13.5" x14ac:dyDescent="0.15"/>
  <cols>
    <col min="1" max="1" width="0.375" style="12" customWidth="1"/>
    <col min="2" max="8" width="2" style="12" customWidth="1"/>
    <col min="9" max="9" width="0.375" style="12" customWidth="1"/>
    <col min="10" max="60" width="2" style="12" customWidth="1"/>
    <col min="61" max="61" width="9" style="12" customWidth="1"/>
    <col min="62" max="16384" width="9" style="12"/>
  </cols>
  <sheetData>
    <row r="1" spans="1:46" s="15" customFormat="1" ht="10.5" customHeight="1" x14ac:dyDescent="0.15">
      <c r="A1" s="598" t="s">
        <v>373</v>
      </c>
      <c r="B1" s="599"/>
      <c r="C1" s="599"/>
      <c r="D1" s="599"/>
      <c r="E1" s="599"/>
      <c r="F1" s="599"/>
      <c r="G1" s="599"/>
      <c r="H1" s="599"/>
      <c r="I1" s="599"/>
      <c r="J1" s="599"/>
      <c r="K1" s="600"/>
      <c r="L1" s="601" t="s">
        <v>374</v>
      </c>
      <c r="M1" s="602"/>
      <c r="N1" s="602"/>
      <c r="O1" s="602"/>
      <c r="P1" s="602"/>
      <c r="Q1" s="602" t="s">
        <v>375</v>
      </c>
      <c r="R1" s="607"/>
      <c r="S1" s="607"/>
      <c r="T1" s="607"/>
      <c r="U1" s="607"/>
      <c r="V1" s="607"/>
      <c r="W1" s="607"/>
      <c r="X1" s="607"/>
      <c r="Y1" s="607"/>
      <c r="Z1" s="607"/>
      <c r="AA1" s="607"/>
      <c r="AB1" s="607"/>
      <c r="AC1" s="607"/>
      <c r="AD1" s="607"/>
      <c r="AE1" s="607"/>
      <c r="AF1" s="607"/>
      <c r="AG1" s="607"/>
      <c r="AH1" s="607"/>
      <c r="AI1" s="610" t="s">
        <v>376</v>
      </c>
      <c r="AJ1" s="603"/>
      <c r="AK1" s="604"/>
      <c r="AL1" s="604"/>
      <c r="AM1" s="604"/>
      <c r="AN1" s="604"/>
      <c r="AO1" s="604"/>
      <c r="AP1" s="604"/>
      <c r="AQ1" s="604"/>
      <c r="AR1" s="604"/>
      <c r="AS1" s="604"/>
      <c r="AT1" s="604"/>
    </row>
    <row r="2" spans="1:46" s="15" customFormat="1" ht="10.5" customHeight="1" x14ac:dyDescent="0.15">
      <c r="A2" s="613"/>
      <c r="B2" s="614"/>
      <c r="C2" s="614"/>
      <c r="D2" s="614"/>
      <c r="E2" s="614"/>
      <c r="F2" s="614"/>
      <c r="G2" s="614"/>
      <c r="H2" s="614"/>
      <c r="I2" s="614"/>
      <c r="J2" s="614"/>
      <c r="K2" s="615"/>
      <c r="L2" s="603"/>
      <c r="M2" s="604"/>
      <c r="N2" s="604"/>
      <c r="O2" s="604"/>
      <c r="P2" s="604"/>
      <c r="Q2" s="604"/>
      <c r="R2" s="608"/>
      <c r="S2" s="608"/>
      <c r="T2" s="608"/>
      <c r="U2" s="608"/>
      <c r="V2" s="608"/>
      <c r="W2" s="608"/>
      <c r="X2" s="608"/>
      <c r="Y2" s="608"/>
      <c r="Z2" s="608"/>
      <c r="AA2" s="608"/>
      <c r="AB2" s="608"/>
      <c r="AC2" s="608"/>
      <c r="AD2" s="608"/>
      <c r="AE2" s="608"/>
      <c r="AF2" s="608"/>
      <c r="AG2" s="608"/>
      <c r="AH2" s="608"/>
      <c r="AI2" s="611"/>
      <c r="AJ2" s="603"/>
      <c r="AK2" s="604"/>
      <c r="AL2" s="604"/>
      <c r="AM2" s="604"/>
      <c r="AN2" s="604"/>
      <c r="AO2" s="604"/>
      <c r="AP2" s="604"/>
      <c r="AQ2" s="604"/>
      <c r="AR2" s="604"/>
      <c r="AS2" s="604"/>
      <c r="AT2" s="604"/>
    </row>
    <row r="3" spans="1:46" s="15" customFormat="1" ht="5.25" customHeight="1" x14ac:dyDescent="0.15">
      <c r="A3" s="616"/>
      <c r="B3" s="614"/>
      <c r="C3" s="614"/>
      <c r="D3" s="614"/>
      <c r="E3" s="614"/>
      <c r="F3" s="614"/>
      <c r="G3" s="614"/>
      <c r="H3" s="614"/>
      <c r="I3" s="614"/>
      <c r="J3" s="614"/>
      <c r="K3" s="615"/>
      <c r="L3" s="605"/>
      <c r="M3" s="606"/>
      <c r="N3" s="606"/>
      <c r="O3" s="606"/>
      <c r="P3" s="606"/>
      <c r="Q3" s="606"/>
      <c r="R3" s="609"/>
      <c r="S3" s="609"/>
      <c r="T3" s="609"/>
      <c r="U3" s="609"/>
      <c r="V3" s="609"/>
      <c r="W3" s="609"/>
      <c r="X3" s="609"/>
      <c r="Y3" s="609"/>
      <c r="Z3" s="609"/>
      <c r="AA3" s="609"/>
      <c r="AB3" s="609"/>
      <c r="AC3" s="609"/>
      <c r="AD3" s="609"/>
      <c r="AE3" s="609"/>
      <c r="AF3" s="609"/>
      <c r="AG3" s="609"/>
      <c r="AH3" s="609"/>
      <c r="AI3" s="612"/>
      <c r="AJ3" s="603"/>
      <c r="AK3" s="604"/>
      <c r="AL3" s="604"/>
      <c r="AM3" s="604"/>
      <c r="AN3" s="604"/>
      <c r="AO3" s="604"/>
      <c r="AP3" s="604"/>
      <c r="AQ3" s="604"/>
      <c r="AR3" s="604"/>
      <c r="AS3" s="604"/>
      <c r="AT3" s="604"/>
    </row>
    <row r="4" spans="1:46" s="15" customFormat="1" ht="5.25" customHeight="1" x14ac:dyDescent="0.15">
      <c r="A4" s="616"/>
      <c r="B4" s="614"/>
      <c r="C4" s="614"/>
      <c r="D4" s="614"/>
      <c r="E4" s="614"/>
      <c r="F4" s="614"/>
      <c r="G4" s="614"/>
      <c r="H4" s="614"/>
      <c r="I4" s="614"/>
      <c r="J4" s="614"/>
      <c r="K4" s="615"/>
      <c r="L4" s="601" t="s">
        <v>377</v>
      </c>
      <c r="M4" s="602"/>
      <c r="N4" s="602"/>
      <c r="O4" s="602"/>
      <c r="P4" s="602"/>
      <c r="Q4" s="602" t="s">
        <v>375</v>
      </c>
      <c r="R4" s="607"/>
      <c r="S4" s="607"/>
      <c r="T4" s="607"/>
      <c r="U4" s="607"/>
      <c r="V4" s="607"/>
      <c r="W4" s="607"/>
      <c r="X4" s="607"/>
      <c r="Y4" s="607"/>
      <c r="Z4" s="607"/>
      <c r="AA4" s="607"/>
      <c r="AB4" s="607"/>
      <c r="AC4" s="607"/>
      <c r="AD4" s="607"/>
      <c r="AE4" s="607"/>
      <c r="AF4" s="607"/>
      <c r="AG4" s="607"/>
      <c r="AH4" s="607"/>
      <c r="AI4" s="610" t="s">
        <v>376</v>
      </c>
      <c r="AJ4" s="603"/>
      <c r="AK4" s="604"/>
      <c r="AL4" s="604"/>
      <c r="AM4" s="604"/>
      <c r="AN4" s="604"/>
      <c r="AO4" s="604"/>
      <c r="AP4" s="604"/>
      <c r="AQ4" s="604"/>
      <c r="AR4" s="604"/>
      <c r="AS4" s="604"/>
      <c r="AT4" s="604"/>
    </row>
    <row r="5" spans="1:46" s="15" customFormat="1" ht="10.5" customHeight="1" x14ac:dyDescent="0.15">
      <c r="A5" s="616"/>
      <c r="B5" s="614"/>
      <c r="C5" s="614"/>
      <c r="D5" s="614"/>
      <c r="E5" s="614"/>
      <c r="F5" s="614"/>
      <c r="G5" s="614"/>
      <c r="H5" s="614"/>
      <c r="I5" s="614"/>
      <c r="J5" s="614"/>
      <c r="K5" s="615"/>
      <c r="L5" s="603"/>
      <c r="M5" s="604"/>
      <c r="N5" s="604"/>
      <c r="O5" s="604"/>
      <c r="P5" s="604"/>
      <c r="Q5" s="604"/>
      <c r="R5" s="608"/>
      <c r="S5" s="608"/>
      <c r="T5" s="608"/>
      <c r="U5" s="608"/>
      <c r="V5" s="608"/>
      <c r="W5" s="608"/>
      <c r="X5" s="608"/>
      <c r="Y5" s="608"/>
      <c r="Z5" s="608"/>
      <c r="AA5" s="608"/>
      <c r="AB5" s="608"/>
      <c r="AC5" s="608"/>
      <c r="AD5" s="608"/>
      <c r="AE5" s="608"/>
      <c r="AF5" s="608"/>
      <c r="AG5" s="608"/>
      <c r="AH5" s="608"/>
      <c r="AI5" s="611"/>
      <c r="AJ5" s="603"/>
      <c r="AK5" s="604"/>
      <c r="AL5" s="604"/>
      <c r="AM5" s="604"/>
      <c r="AN5" s="604"/>
      <c r="AO5" s="604"/>
      <c r="AP5" s="604"/>
      <c r="AQ5" s="604"/>
      <c r="AR5" s="604"/>
      <c r="AS5" s="604"/>
      <c r="AT5" s="604"/>
    </row>
    <row r="6" spans="1:46" s="15" customFormat="1" ht="10.5" customHeight="1" x14ac:dyDescent="0.15">
      <c r="A6" s="616"/>
      <c r="B6" s="614"/>
      <c r="C6" s="614"/>
      <c r="D6" s="614"/>
      <c r="E6" s="614"/>
      <c r="F6" s="614"/>
      <c r="G6" s="614"/>
      <c r="H6" s="614"/>
      <c r="I6" s="614"/>
      <c r="J6" s="614"/>
      <c r="K6" s="615"/>
      <c r="L6" s="603"/>
      <c r="M6" s="604"/>
      <c r="N6" s="604"/>
      <c r="O6" s="604"/>
      <c r="P6" s="606"/>
      <c r="Q6" s="606"/>
      <c r="R6" s="609"/>
      <c r="S6" s="609"/>
      <c r="T6" s="609"/>
      <c r="U6" s="609"/>
      <c r="V6" s="609"/>
      <c r="W6" s="609"/>
      <c r="X6" s="609"/>
      <c r="Y6" s="609"/>
      <c r="Z6" s="609"/>
      <c r="AA6" s="609"/>
      <c r="AB6" s="609"/>
      <c r="AC6" s="609"/>
      <c r="AD6" s="609"/>
      <c r="AE6" s="609"/>
      <c r="AF6" s="609"/>
      <c r="AG6" s="609"/>
      <c r="AH6" s="609"/>
      <c r="AI6" s="612"/>
      <c r="AJ6" s="603"/>
      <c r="AK6" s="604"/>
      <c r="AL6" s="604"/>
      <c r="AM6" s="604"/>
      <c r="AN6" s="604"/>
      <c r="AO6" s="604"/>
      <c r="AP6" s="604"/>
      <c r="AQ6" s="604"/>
      <c r="AR6" s="604"/>
      <c r="AS6" s="604"/>
      <c r="AT6" s="604"/>
    </row>
    <row r="7" spans="1:46" s="15" customFormat="1" ht="10.5" customHeight="1" x14ac:dyDescent="0.15">
      <c r="A7" s="598" t="s">
        <v>378</v>
      </c>
      <c r="B7" s="599"/>
      <c r="C7" s="599"/>
      <c r="D7" s="599"/>
      <c r="E7" s="599"/>
      <c r="F7" s="599"/>
      <c r="G7" s="599"/>
      <c r="H7" s="599"/>
      <c r="I7" s="599"/>
      <c r="J7" s="599"/>
      <c r="K7" s="599"/>
      <c r="L7" s="599"/>
      <c r="M7" s="599"/>
      <c r="N7" s="599"/>
      <c r="O7" s="600"/>
      <c r="P7" s="598"/>
      <c r="Q7" s="617"/>
      <c r="R7" s="617"/>
      <c r="S7" s="617"/>
      <c r="T7" s="617"/>
      <c r="U7" s="617"/>
      <c r="V7" s="617"/>
      <c r="W7" s="617"/>
      <c r="X7" s="617"/>
      <c r="Y7" s="617"/>
      <c r="Z7" s="617"/>
      <c r="AA7" s="617"/>
      <c r="AB7" s="617"/>
      <c r="AC7" s="618"/>
      <c r="AD7" s="598" t="s">
        <v>379</v>
      </c>
      <c r="AE7" s="617"/>
      <c r="AF7" s="617"/>
      <c r="AG7" s="617"/>
      <c r="AH7" s="617"/>
      <c r="AI7" s="618"/>
      <c r="AJ7" s="603"/>
      <c r="AK7" s="604"/>
      <c r="AL7" s="604"/>
      <c r="AM7" s="604"/>
      <c r="AN7" s="604"/>
      <c r="AO7" s="604"/>
      <c r="AP7" s="604"/>
      <c r="AQ7" s="604"/>
      <c r="AR7" s="604"/>
      <c r="AS7" s="604"/>
      <c r="AT7" s="604"/>
    </row>
    <row r="8" spans="1:46" s="15" customFormat="1" ht="10.5" customHeight="1" x14ac:dyDescent="0.15">
      <c r="A8" s="613"/>
      <c r="B8" s="614"/>
      <c r="C8" s="614"/>
      <c r="D8" s="614"/>
      <c r="E8" s="614"/>
      <c r="F8" s="614"/>
      <c r="G8" s="614"/>
      <c r="H8" s="614"/>
      <c r="I8" s="614"/>
      <c r="J8" s="614"/>
      <c r="K8" s="614"/>
      <c r="L8" s="614"/>
      <c r="M8" s="614"/>
      <c r="N8" s="614"/>
      <c r="O8" s="615"/>
      <c r="P8" s="619"/>
      <c r="Q8" s="620"/>
      <c r="R8" s="620"/>
      <c r="S8" s="620"/>
      <c r="T8" s="620"/>
      <c r="U8" s="620"/>
      <c r="V8" s="620"/>
      <c r="W8" s="620"/>
      <c r="X8" s="620"/>
      <c r="Y8" s="620"/>
      <c r="Z8" s="620"/>
      <c r="AA8" s="620"/>
      <c r="AB8" s="620"/>
      <c r="AC8" s="621"/>
      <c r="AD8" s="601"/>
      <c r="AE8" s="602"/>
      <c r="AF8" s="602"/>
      <c r="AG8" s="602"/>
      <c r="AH8" s="602"/>
      <c r="AI8" s="610"/>
      <c r="AJ8" s="603"/>
      <c r="AK8" s="604"/>
      <c r="AL8" s="604"/>
      <c r="AM8" s="604"/>
      <c r="AN8" s="604"/>
      <c r="AO8" s="604"/>
      <c r="AP8" s="604"/>
      <c r="AQ8" s="604"/>
      <c r="AR8" s="604"/>
      <c r="AS8" s="604"/>
      <c r="AT8" s="604"/>
    </row>
    <row r="9" spans="1:46" s="15" customFormat="1" ht="10.5" customHeight="1" x14ac:dyDescent="0.15">
      <c r="A9" s="616"/>
      <c r="B9" s="614"/>
      <c r="C9" s="614"/>
      <c r="D9" s="614"/>
      <c r="E9" s="614"/>
      <c r="F9" s="614"/>
      <c r="G9" s="614"/>
      <c r="H9" s="614"/>
      <c r="I9" s="614"/>
      <c r="J9" s="614"/>
      <c r="K9" s="614"/>
      <c r="L9" s="614"/>
      <c r="M9" s="614"/>
      <c r="N9" s="614"/>
      <c r="O9" s="615"/>
      <c r="P9" s="622"/>
      <c r="Q9" s="623"/>
      <c r="R9" s="623"/>
      <c r="S9" s="623"/>
      <c r="T9" s="623"/>
      <c r="U9" s="623"/>
      <c r="V9" s="623"/>
      <c r="W9" s="623"/>
      <c r="X9" s="623"/>
      <c r="Y9" s="623"/>
      <c r="Z9" s="623"/>
      <c r="AA9" s="623"/>
      <c r="AB9" s="623"/>
      <c r="AC9" s="624"/>
      <c r="AD9" s="603"/>
      <c r="AE9" s="604"/>
      <c r="AF9" s="604"/>
      <c r="AG9" s="604"/>
      <c r="AH9" s="604"/>
      <c r="AI9" s="611"/>
      <c r="AJ9" s="603"/>
      <c r="AK9" s="604"/>
      <c r="AL9" s="604"/>
      <c r="AM9" s="604"/>
      <c r="AN9" s="604"/>
      <c r="AO9" s="604"/>
      <c r="AP9" s="604"/>
      <c r="AQ9" s="604"/>
      <c r="AR9" s="604"/>
      <c r="AS9" s="604"/>
      <c r="AT9" s="604"/>
    </row>
    <row r="10" spans="1:46" s="15" customFormat="1" ht="10.5" customHeight="1" x14ac:dyDescent="0.15">
      <c r="A10" s="616"/>
      <c r="B10" s="614"/>
      <c r="C10" s="614"/>
      <c r="D10" s="614"/>
      <c r="E10" s="614"/>
      <c r="F10" s="614"/>
      <c r="G10" s="614"/>
      <c r="H10" s="614"/>
      <c r="I10" s="614"/>
      <c r="J10" s="614"/>
      <c r="K10" s="614"/>
      <c r="L10" s="614"/>
      <c r="M10" s="614"/>
      <c r="N10" s="614"/>
      <c r="O10" s="615"/>
      <c r="P10" s="625"/>
      <c r="Q10" s="626"/>
      <c r="R10" s="626"/>
      <c r="S10" s="626"/>
      <c r="T10" s="626"/>
      <c r="U10" s="626"/>
      <c r="V10" s="626"/>
      <c r="W10" s="626"/>
      <c r="X10" s="626"/>
      <c r="Y10" s="626"/>
      <c r="Z10" s="626"/>
      <c r="AA10" s="626"/>
      <c r="AB10" s="626"/>
      <c r="AC10" s="627"/>
      <c r="AD10" s="605"/>
      <c r="AE10" s="606"/>
      <c r="AF10" s="606"/>
      <c r="AG10" s="606"/>
      <c r="AH10" s="606"/>
      <c r="AI10" s="612"/>
      <c r="AJ10" s="603"/>
      <c r="AK10" s="604"/>
      <c r="AL10" s="604"/>
      <c r="AM10" s="604"/>
      <c r="AN10" s="604"/>
      <c r="AO10" s="604"/>
      <c r="AP10" s="604"/>
      <c r="AQ10" s="604"/>
      <c r="AR10" s="604"/>
      <c r="AS10" s="604"/>
      <c r="AT10" s="604"/>
    </row>
    <row r="11" spans="1:46" ht="6" customHeight="1" x14ac:dyDescent="0.15">
      <c r="A11" s="628" t="s">
        <v>380</v>
      </c>
      <c r="B11" s="542"/>
      <c r="C11" s="542"/>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row>
    <row r="12" spans="1:46" ht="6.75" customHeight="1" x14ac:dyDescent="0.15">
      <c r="A12" s="542"/>
      <c r="B12" s="542"/>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2"/>
      <c r="AK12" s="542"/>
      <c r="AL12" s="542"/>
      <c r="AM12" s="542"/>
      <c r="AN12" s="542"/>
      <c r="AO12" s="542"/>
      <c r="AP12" s="542"/>
      <c r="AQ12" s="542"/>
      <c r="AR12" s="542"/>
      <c r="AS12" s="542"/>
      <c r="AT12" s="542"/>
    </row>
    <row r="13" spans="1:46" ht="10.5" customHeight="1" x14ac:dyDescent="0.15">
      <c r="A13" s="542"/>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row>
    <row r="14" spans="1:46" ht="10.5" customHeight="1" x14ac:dyDescent="0.15">
      <c r="A14" s="542"/>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row>
    <row r="15" spans="1:46" ht="6" customHeight="1" x14ac:dyDescent="0.15">
      <c r="A15" s="542"/>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row>
    <row r="16" spans="1:46" ht="6.75" customHeight="1" x14ac:dyDescent="0.15">
      <c r="A16" s="542"/>
      <c r="B16" s="542"/>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542"/>
      <c r="AL16" s="542"/>
      <c r="AM16" s="542"/>
      <c r="AN16" s="542"/>
      <c r="AO16" s="542"/>
      <c r="AP16" s="542"/>
      <c r="AQ16" s="542"/>
      <c r="AR16" s="542"/>
      <c r="AS16" s="542"/>
      <c r="AT16" s="542"/>
    </row>
    <row r="17" spans="1:46" ht="3.75" customHeight="1" x14ac:dyDescent="0.15">
      <c r="A17" s="542"/>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row>
    <row r="18" spans="1:46" ht="5.25" customHeight="1" x14ac:dyDescent="0.15">
      <c r="A18" s="542"/>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2"/>
      <c r="AN18" s="542"/>
      <c r="AO18" s="542"/>
      <c r="AP18" s="542"/>
      <c r="AQ18" s="542"/>
      <c r="AR18" s="542"/>
      <c r="AS18" s="542"/>
      <c r="AT18" s="542"/>
    </row>
    <row r="19" spans="1:46" s="41" customFormat="1" ht="10.5" customHeight="1" x14ac:dyDescent="0.15">
      <c r="A19" s="629" t="s">
        <v>381</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row>
    <row r="20" spans="1:46" s="41" customFormat="1" ht="10.5" customHeight="1" x14ac:dyDescent="0.15">
      <c r="A20" s="542"/>
      <c r="B20" s="542"/>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row>
    <row r="21" spans="1:46" s="41" customFormat="1" ht="10.5" customHeight="1" x14ac:dyDescent="0.15">
      <c r="A21" s="630"/>
      <c r="B21" s="630"/>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0"/>
      <c r="AS21" s="630"/>
      <c r="AT21" s="630"/>
    </row>
    <row r="22" spans="1:46" s="41" customFormat="1" ht="10.5" customHeight="1" x14ac:dyDescent="0.15">
      <c r="A22" s="629" t="s">
        <v>382</v>
      </c>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row>
    <row r="23" spans="1:46" s="41" customFormat="1" ht="10.5" customHeight="1" x14ac:dyDescent="0.15">
      <c r="A23" s="542"/>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row>
    <row r="24" spans="1:46" s="41" customFormat="1" ht="10.5" customHeight="1" x14ac:dyDescent="0.15">
      <c r="B24" s="631" t="s">
        <v>383</v>
      </c>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1"/>
      <c r="AE24" s="1"/>
      <c r="AF24" s="1"/>
      <c r="AG24" s="528" t="s">
        <v>384</v>
      </c>
      <c r="AH24" s="528"/>
      <c r="AI24" s="632" t="str">
        <f>'01.入会申込書'!AP25</f>
        <v/>
      </c>
      <c r="AJ24" s="632"/>
      <c r="AK24" s="528" t="s">
        <v>282</v>
      </c>
      <c r="AL24" s="528"/>
      <c r="AM24" s="632" t="str">
        <f>'01.入会申込書'!AT25</f>
        <v/>
      </c>
      <c r="AN24" s="632"/>
      <c r="AO24" s="528" t="s">
        <v>283</v>
      </c>
      <c r="AP24" s="528"/>
      <c r="AQ24" s="632" t="str">
        <f>'01.入会申込書'!AX25</f>
        <v/>
      </c>
      <c r="AR24" s="632"/>
      <c r="AS24" s="528" t="s">
        <v>284</v>
      </c>
      <c r="AT24" s="528"/>
    </row>
    <row r="25" spans="1:46" s="41" customFormat="1" ht="10.5" customHeight="1" x14ac:dyDescent="0.15">
      <c r="A25" s="12"/>
      <c r="B25" s="631"/>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1"/>
      <c r="AE25" s="1"/>
      <c r="AF25" s="1"/>
      <c r="AG25" s="528"/>
      <c r="AH25" s="528"/>
      <c r="AI25" s="632"/>
      <c r="AJ25" s="632"/>
      <c r="AK25" s="528"/>
      <c r="AL25" s="528"/>
      <c r="AM25" s="632"/>
      <c r="AN25" s="632"/>
      <c r="AO25" s="528"/>
      <c r="AP25" s="528"/>
      <c r="AQ25" s="632"/>
      <c r="AR25" s="632"/>
      <c r="AS25" s="528"/>
      <c r="AT25" s="528"/>
    </row>
    <row r="26" spans="1:46" s="41" customFormat="1" ht="7.5" customHeight="1" x14ac:dyDescent="0.15">
      <c r="A26" s="633"/>
      <c r="B26" s="630"/>
      <c r="C26" s="630"/>
      <c r="D26" s="630"/>
      <c r="E26" s="630"/>
      <c r="F26" s="630"/>
      <c r="G26" s="630"/>
      <c r="H26" s="630"/>
      <c r="I26" s="630"/>
      <c r="J26" s="630"/>
      <c r="K26" s="630"/>
      <c r="L26" s="630"/>
      <c r="M26" s="630"/>
      <c r="N26" s="630"/>
      <c r="O26" s="630"/>
      <c r="P26" s="630"/>
      <c r="Q26" s="630"/>
      <c r="R26" s="630"/>
      <c r="S26" s="630"/>
      <c r="T26" s="630"/>
      <c r="U26" s="630"/>
      <c r="V26" s="630"/>
      <c r="W26" s="630"/>
      <c r="X26" s="630"/>
      <c r="Y26" s="630"/>
      <c r="Z26" s="630"/>
      <c r="AA26" s="630"/>
      <c r="AB26" s="630"/>
      <c r="AC26" s="630"/>
      <c r="AD26" s="630"/>
      <c r="AE26" s="630"/>
      <c r="AF26" s="630"/>
      <c r="AG26" s="630"/>
      <c r="AH26" s="630"/>
      <c r="AI26" s="630"/>
      <c r="AJ26" s="630"/>
      <c r="AK26" s="630"/>
      <c r="AL26" s="630"/>
      <c r="AM26" s="630"/>
      <c r="AN26" s="630"/>
      <c r="AO26" s="630"/>
      <c r="AP26" s="630"/>
      <c r="AQ26" s="630"/>
      <c r="AR26" s="630"/>
      <c r="AS26" s="630"/>
      <c r="AT26" s="630"/>
    </row>
    <row r="27" spans="1:46" s="41" customFormat="1" ht="11.25" customHeight="1" x14ac:dyDescent="0.15">
      <c r="A27" s="634"/>
      <c r="B27" s="637"/>
      <c r="C27" s="637"/>
      <c r="D27" s="637"/>
      <c r="E27" s="638" t="s">
        <v>385</v>
      </c>
      <c r="F27" s="639"/>
      <c r="G27" s="639"/>
      <c r="H27" s="639"/>
      <c r="I27" s="155"/>
      <c r="J27" s="640" t="str">
        <f>'01.入会申込書'!M33</f>
        <v/>
      </c>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c r="AN27" s="641"/>
      <c r="AO27" s="641"/>
      <c r="AP27" s="641"/>
      <c r="AQ27" s="641"/>
      <c r="AR27" s="641"/>
      <c r="AS27" s="641"/>
      <c r="AT27" s="642"/>
    </row>
    <row r="28" spans="1:46" s="41" customFormat="1" ht="11.25" customHeight="1" x14ac:dyDescent="0.15">
      <c r="A28" s="635"/>
      <c r="B28" s="578" t="s">
        <v>386</v>
      </c>
      <c r="C28" s="578"/>
      <c r="D28" s="578"/>
      <c r="E28" s="578"/>
      <c r="F28" s="578"/>
      <c r="G28" s="578"/>
      <c r="H28" s="578"/>
      <c r="I28" s="644"/>
      <c r="J28" s="646" t="str">
        <f>'01.入会申込書'!M35</f>
        <v/>
      </c>
      <c r="K28" s="647"/>
      <c r="L28" s="647"/>
      <c r="M28" s="647"/>
      <c r="N28" s="647"/>
      <c r="O28" s="647"/>
      <c r="P28" s="647"/>
      <c r="Q28" s="647"/>
      <c r="R28" s="647"/>
      <c r="S28" s="647"/>
      <c r="T28" s="647"/>
      <c r="U28" s="647"/>
      <c r="V28" s="647"/>
      <c r="W28" s="647"/>
      <c r="X28" s="647"/>
      <c r="Y28" s="647"/>
      <c r="Z28" s="647"/>
      <c r="AA28" s="647"/>
      <c r="AB28" s="647"/>
      <c r="AC28" s="647"/>
      <c r="AD28" s="647"/>
      <c r="AE28" s="647"/>
      <c r="AF28" s="647"/>
      <c r="AG28" s="647"/>
      <c r="AH28" s="647"/>
      <c r="AI28" s="647"/>
      <c r="AJ28" s="647"/>
      <c r="AK28" s="647"/>
      <c r="AL28" s="647"/>
      <c r="AM28" s="647"/>
      <c r="AN28" s="647"/>
      <c r="AO28" s="647"/>
      <c r="AP28" s="647"/>
      <c r="AQ28" s="647"/>
      <c r="AR28" s="647"/>
      <c r="AS28" s="647"/>
      <c r="AT28" s="648"/>
    </row>
    <row r="29" spans="1:46" s="41" customFormat="1" ht="11.25" customHeight="1" x14ac:dyDescent="0.15">
      <c r="A29" s="635"/>
      <c r="B29" s="578"/>
      <c r="C29" s="578"/>
      <c r="D29" s="578"/>
      <c r="E29" s="578"/>
      <c r="F29" s="578"/>
      <c r="G29" s="578"/>
      <c r="H29" s="578"/>
      <c r="I29" s="645"/>
      <c r="J29" s="649"/>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0"/>
      <c r="AI29" s="650"/>
      <c r="AJ29" s="650"/>
      <c r="AK29" s="650"/>
      <c r="AL29" s="650"/>
      <c r="AM29" s="650"/>
      <c r="AN29" s="650"/>
      <c r="AO29" s="650"/>
      <c r="AP29" s="650"/>
      <c r="AQ29" s="650"/>
      <c r="AR29" s="650"/>
      <c r="AS29" s="650"/>
      <c r="AT29" s="651"/>
    </row>
    <row r="30" spans="1:46" s="41" customFormat="1" ht="11.25" customHeight="1" x14ac:dyDescent="0.15">
      <c r="A30" s="635"/>
      <c r="B30" s="578"/>
      <c r="C30" s="578"/>
      <c r="D30" s="578"/>
      <c r="E30" s="578"/>
      <c r="F30" s="578"/>
      <c r="G30" s="578"/>
      <c r="H30" s="578"/>
      <c r="I30" s="645"/>
      <c r="J30" s="649"/>
      <c r="K30" s="650"/>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50"/>
      <c r="AI30" s="650"/>
      <c r="AJ30" s="650"/>
      <c r="AK30" s="650"/>
      <c r="AL30" s="650"/>
      <c r="AM30" s="650"/>
      <c r="AN30" s="650"/>
      <c r="AO30" s="650"/>
      <c r="AP30" s="650"/>
      <c r="AQ30" s="650"/>
      <c r="AR30" s="650"/>
      <c r="AS30" s="650"/>
      <c r="AT30" s="651"/>
    </row>
    <row r="31" spans="1:46" s="41" customFormat="1" ht="11.25" customHeight="1" x14ac:dyDescent="0.15">
      <c r="A31" s="635"/>
      <c r="B31" s="578"/>
      <c r="C31" s="578"/>
      <c r="D31" s="578"/>
      <c r="E31" s="578"/>
      <c r="F31" s="578"/>
      <c r="G31" s="578"/>
      <c r="H31" s="578"/>
      <c r="I31" s="645"/>
      <c r="J31" s="649"/>
      <c r="K31" s="650"/>
      <c r="L31" s="650"/>
      <c r="M31" s="650"/>
      <c r="N31" s="650"/>
      <c r="O31" s="650"/>
      <c r="P31" s="650"/>
      <c r="Q31" s="650"/>
      <c r="R31" s="650"/>
      <c r="S31" s="650"/>
      <c r="T31" s="650"/>
      <c r="U31" s="650"/>
      <c r="V31" s="650"/>
      <c r="W31" s="650"/>
      <c r="X31" s="650"/>
      <c r="Y31" s="650"/>
      <c r="Z31" s="650"/>
      <c r="AA31" s="650"/>
      <c r="AB31" s="650"/>
      <c r="AC31" s="650"/>
      <c r="AD31" s="650"/>
      <c r="AE31" s="650"/>
      <c r="AF31" s="650"/>
      <c r="AG31" s="650"/>
      <c r="AH31" s="650"/>
      <c r="AI31" s="650"/>
      <c r="AJ31" s="650"/>
      <c r="AK31" s="650"/>
      <c r="AL31" s="650"/>
      <c r="AM31" s="650"/>
      <c r="AN31" s="650"/>
      <c r="AO31" s="650"/>
      <c r="AP31" s="650"/>
      <c r="AQ31" s="650"/>
      <c r="AR31" s="650"/>
      <c r="AS31" s="650"/>
      <c r="AT31" s="651"/>
    </row>
    <row r="32" spans="1:46" s="41" customFormat="1" ht="11.25" customHeight="1" x14ac:dyDescent="0.15">
      <c r="A32" s="636"/>
      <c r="B32" s="643"/>
      <c r="C32" s="643"/>
      <c r="D32" s="643"/>
      <c r="E32" s="643"/>
      <c r="F32" s="643"/>
      <c r="G32" s="643"/>
      <c r="H32" s="643"/>
      <c r="I32" s="558"/>
      <c r="J32" s="652"/>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c r="AJ32" s="653"/>
      <c r="AK32" s="653"/>
      <c r="AL32" s="653"/>
      <c r="AM32" s="653"/>
      <c r="AN32" s="653"/>
      <c r="AO32" s="653"/>
      <c r="AP32" s="653"/>
      <c r="AQ32" s="653"/>
      <c r="AR32" s="653"/>
      <c r="AS32" s="653"/>
      <c r="AT32" s="654"/>
    </row>
    <row r="33" spans="1:46" s="41" customFormat="1" ht="11.25" customHeight="1" x14ac:dyDescent="0.15">
      <c r="A33" s="634"/>
      <c r="B33" s="637"/>
      <c r="C33" s="637"/>
      <c r="D33" s="637"/>
      <c r="E33" s="638" t="s">
        <v>385</v>
      </c>
      <c r="F33" s="639"/>
      <c r="G33" s="639"/>
      <c r="H33" s="639"/>
      <c r="I33" s="155"/>
      <c r="J33" s="640" t="str">
        <f>'01.入会申込書'!M45</f>
        <v/>
      </c>
      <c r="K33" s="641"/>
      <c r="L33" s="641"/>
      <c r="M33" s="641"/>
      <c r="N33" s="641"/>
      <c r="O33" s="641"/>
      <c r="P33" s="641"/>
      <c r="Q33" s="641"/>
      <c r="R33" s="641"/>
      <c r="S33" s="641"/>
      <c r="T33" s="641"/>
      <c r="U33" s="641"/>
      <c r="V33" s="641"/>
      <c r="W33" s="641"/>
      <c r="X33" s="641"/>
      <c r="Y33" s="641"/>
      <c r="Z33" s="641"/>
      <c r="AA33" s="642"/>
      <c r="AB33" s="655" t="s">
        <v>387</v>
      </c>
      <c r="AC33" s="656"/>
      <c r="AD33" s="656"/>
      <c r="AE33" s="657"/>
      <c r="AF33" s="661" t="str">
        <f>'01.入会申込書'!AF45</f>
        <v/>
      </c>
      <c r="AG33" s="662"/>
      <c r="AH33" s="662"/>
      <c r="AI33" s="662" t="str">
        <f>'01.入会申込書'!AJ45</f>
        <v/>
      </c>
      <c r="AJ33" s="665"/>
      <c r="AK33" s="637" t="s">
        <v>292</v>
      </c>
      <c r="AL33" s="667"/>
      <c r="AM33" s="662" t="str">
        <f>'01.入会申込書'!AP45</f>
        <v/>
      </c>
      <c r="AN33" s="665"/>
      <c r="AO33" s="637" t="s">
        <v>388</v>
      </c>
      <c r="AP33" s="667"/>
      <c r="AQ33" s="662" t="str">
        <f>'01.入会申込書'!AT45</f>
        <v/>
      </c>
      <c r="AR33" s="665"/>
      <c r="AS33" s="637" t="s">
        <v>389</v>
      </c>
      <c r="AT33" s="644"/>
    </row>
    <row r="34" spans="1:46" s="41" customFormat="1" ht="11.25" customHeight="1" x14ac:dyDescent="0.15">
      <c r="A34" s="635"/>
      <c r="B34" s="578" t="s">
        <v>390</v>
      </c>
      <c r="C34" s="578"/>
      <c r="D34" s="578"/>
      <c r="E34" s="578"/>
      <c r="F34" s="578"/>
      <c r="G34" s="578"/>
      <c r="H34" s="578"/>
      <c r="I34" s="644"/>
      <c r="J34" s="646" t="str">
        <f>'01.入会申込書'!M47</f>
        <v/>
      </c>
      <c r="K34" s="647"/>
      <c r="L34" s="647"/>
      <c r="M34" s="647"/>
      <c r="N34" s="647"/>
      <c r="O34" s="647"/>
      <c r="P34" s="647"/>
      <c r="Q34" s="647"/>
      <c r="R34" s="647"/>
      <c r="S34" s="647"/>
      <c r="T34" s="647"/>
      <c r="U34" s="647"/>
      <c r="V34" s="647"/>
      <c r="W34" s="647"/>
      <c r="X34" s="647"/>
      <c r="Y34" s="647"/>
      <c r="Z34" s="647"/>
      <c r="AA34" s="648"/>
      <c r="AB34" s="658"/>
      <c r="AC34" s="659"/>
      <c r="AD34" s="659"/>
      <c r="AE34" s="660"/>
      <c r="AF34" s="663"/>
      <c r="AG34" s="664"/>
      <c r="AH34" s="664"/>
      <c r="AI34" s="666"/>
      <c r="AJ34" s="666"/>
      <c r="AK34" s="630"/>
      <c r="AL34" s="630"/>
      <c r="AM34" s="666"/>
      <c r="AN34" s="666"/>
      <c r="AO34" s="630"/>
      <c r="AP34" s="630"/>
      <c r="AQ34" s="666"/>
      <c r="AR34" s="666"/>
      <c r="AS34" s="537"/>
      <c r="AT34" s="645"/>
    </row>
    <row r="35" spans="1:46" s="41" customFormat="1" ht="11.25" customHeight="1" x14ac:dyDescent="0.15">
      <c r="A35" s="635"/>
      <c r="B35" s="578"/>
      <c r="C35" s="578"/>
      <c r="D35" s="578"/>
      <c r="E35" s="578"/>
      <c r="F35" s="578"/>
      <c r="G35" s="578"/>
      <c r="H35" s="578"/>
      <c r="I35" s="645"/>
      <c r="J35" s="649"/>
      <c r="K35" s="650"/>
      <c r="L35" s="650"/>
      <c r="M35" s="650"/>
      <c r="N35" s="650"/>
      <c r="O35" s="650"/>
      <c r="P35" s="650"/>
      <c r="Q35" s="650"/>
      <c r="R35" s="650"/>
      <c r="S35" s="650"/>
      <c r="T35" s="650"/>
      <c r="U35" s="650"/>
      <c r="V35" s="650"/>
      <c r="W35" s="650"/>
      <c r="X35" s="650"/>
      <c r="Y35" s="650"/>
      <c r="Z35" s="650"/>
      <c r="AA35" s="651"/>
      <c r="AB35" s="658"/>
      <c r="AC35" s="659"/>
      <c r="AD35" s="659"/>
      <c r="AE35" s="660"/>
      <c r="AF35" s="663"/>
      <c r="AG35" s="664"/>
      <c r="AH35" s="664"/>
      <c r="AI35" s="666"/>
      <c r="AJ35" s="666"/>
      <c r="AK35" s="630"/>
      <c r="AL35" s="630"/>
      <c r="AM35" s="666"/>
      <c r="AN35" s="666"/>
      <c r="AO35" s="630"/>
      <c r="AP35" s="630"/>
      <c r="AQ35" s="666"/>
      <c r="AR35" s="666"/>
      <c r="AS35" s="537"/>
      <c r="AT35" s="645"/>
    </row>
    <row r="36" spans="1:46" s="41" customFormat="1" ht="11.25" customHeight="1" x14ac:dyDescent="0.15">
      <c r="A36" s="635"/>
      <c r="B36" s="578"/>
      <c r="C36" s="578"/>
      <c r="D36" s="578"/>
      <c r="E36" s="578"/>
      <c r="F36" s="578"/>
      <c r="G36" s="578"/>
      <c r="H36" s="578"/>
      <c r="I36" s="645"/>
      <c r="J36" s="649"/>
      <c r="K36" s="650"/>
      <c r="L36" s="650"/>
      <c r="M36" s="650"/>
      <c r="N36" s="650"/>
      <c r="O36" s="650"/>
      <c r="P36" s="650"/>
      <c r="Q36" s="650"/>
      <c r="R36" s="650"/>
      <c r="S36" s="650"/>
      <c r="T36" s="650"/>
      <c r="U36" s="650"/>
      <c r="V36" s="650"/>
      <c r="W36" s="650"/>
      <c r="X36" s="650"/>
      <c r="Y36" s="650"/>
      <c r="Z36" s="650"/>
      <c r="AA36" s="651"/>
      <c r="AB36" s="658" t="s">
        <v>391</v>
      </c>
      <c r="AC36" s="659"/>
      <c r="AD36" s="659"/>
      <c r="AE36" s="660"/>
      <c r="AF36" s="663" t="str">
        <f>'01.入会申込書'!AY45</f>
        <v/>
      </c>
      <c r="AG36" s="664"/>
      <c r="AH36" s="664"/>
      <c r="AI36" s="664"/>
      <c r="AJ36" s="664"/>
      <c r="AK36" s="664"/>
      <c r="AL36" s="664"/>
      <c r="AM36" s="664"/>
      <c r="AN36" s="664"/>
      <c r="AO36" s="664"/>
      <c r="AP36" s="664"/>
      <c r="AQ36" s="664"/>
      <c r="AR36" s="664"/>
      <c r="AS36" s="664"/>
      <c r="AT36" s="671"/>
    </row>
    <row r="37" spans="1:46" s="41" customFormat="1" ht="6.75" customHeight="1" x14ac:dyDescent="0.15">
      <c r="A37" s="635"/>
      <c r="B37" s="578"/>
      <c r="C37" s="578"/>
      <c r="D37" s="578"/>
      <c r="E37" s="578"/>
      <c r="F37" s="578"/>
      <c r="G37" s="578"/>
      <c r="H37" s="578"/>
      <c r="I37" s="645"/>
      <c r="J37" s="649"/>
      <c r="K37" s="650"/>
      <c r="L37" s="650"/>
      <c r="M37" s="650"/>
      <c r="N37" s="650"/>
      <c r="O37" s="650"/>
      <c r="P37" s="650"/>
      <c r="Q37" s="650"/>
      <c r="R37" s="650"/>
      <c r="S37" s="650"/>
      <c r="T37" s="650"/>
      <c r="U37" s="650"/>
      <c r="V37" s="650"/>
      <c r="W37" s="650"/>
      <c r="X37" s="650"/>
      <c r="Y37" s="650"/>
      <c r="Z37" s="650"/>
      <c r="AA37" s="651"/>
      <c r="AB37" s="658"/>
      <c r="AC37" s="659"/>
      <c r="AD37" s="659"/>
      <c r="AE37" s="660"/>
      <c r="AF37" s="663"/>
      <c r="AG37" s="664"/>
      <c r="AH37" s="664"/>
      <c r="AI37" s="664"/>
      <c r="AJ37" s="664"/>
      <c r="AK37" s="664"/>
      <c r="AL37" s="664"/>
      <c r="AM37" s="664"/>
      <c r="AN37" s="664"/>
      <c r="AO37" s="664"/>
      <c r="AP37" s="664"/>
      <c r="AQ37" s="664"/>
      <c r="AR37" s="664"/>
      <c r="AS37" s="664"/>
      <c r="AT37" s="671"/>
    </row>
    <row r="38" spans="1:46" s="41" customFormat="1" ht="6" customHeight="1" x14ac:dyDescent="0.15">
      <c r="A38" s="636"/>
      <c r="B38" s="643"/>
      <c r="C38" s="643"/>
      <c r="D38" s="643"/>
      <c r="E38" s="643"/>
      <c r="F38" s="643"/>
      <c r="G38" s="643"/>
      <c r="H38" s="643"/>
      <c r="I38" s="558"/>
      <c r="J38" s="652"/>
      <c r="K38" s="653"/>
      <c r="L38" s="653"/>
      <c r="M38" s="653"/>
      <c r="N38" s="653"/>
      <c r="O38" s="653"/>
      <c r="P38" s="653"/>
      <c r="Q38" s="653"/>
      <c r="R38" s="653"/>
      <c r="S38" s="653"/>
      <c r="T38" s="653"/>
      <c r="U38" s="653"/>
      <c r="V38" s="653"/>
      <c r="W38" s="653"/>
      <c r="X38" s="653"/>
      <c r="Y38" s="653"/>
      <c r="Z38" s="653"/>
      <c r="AA38" s="654"/>
      <c r="AB38" s="668"/>
      <c r="AC38" s="669"/>
      <c r="AD38" s="669"/>
      <c r="AE38" s="670"/>
      <c r="AF38" s="672"/>
      <c r="AG38" s="673"/>
      <c r="AH38" s="673"/>
      <c r="AI38" s="673"/>
      <c r="AJ38" s="673"/>
      <c r="AK38" s="673"/>
      <c r="AL38" s="673"/>
      <c r="AM38" s="673"/>
      <c r="AN38" s="673"/>
      <c r="AO38" s="673"/>
      <c r="AP38" s="673"/>
      <c r="AQ38" s="673"/>
      <c r="AR38" s="673"/>
      <c r="AS38" s="673"/>
      <c r="AT38" s="674"/>
    </row>
    <row r="39" spans="1:46" s="41" customFormat="1" ht="11.25" customHeight="1" x14ac:dyDescent="0.15">
      <c r="A39" s="554"/>
      <c r="B39" s="637"/>
      <c r="C39" s="637"/>
      <c r="D39" s="637"/>
      <c r="E39" s="638" t="s">
        <v>385</v>
      </c>
      <c r="F39" s="639"/>
      <c r="G39" s="639"/>
      <c r="H39" s="639"/>
      <c r="I39" s="155"/>
      <c r="J39" s="676"/>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677"/>
      <c r="AK39" s="677"/>
      <c r="AL39" s="677"/>
      <c r="AM39" s="677"/>
      <c r="AN39" s="677"/>
      <c r="AO39" s="677"/>
      <c r="AP39" s="677"/>
      <c r="AQ39" s="677"/>
      <c r="AR39" s="677"/>
      <c r="AS39" s="677"/>
      <c r="AT39" s="678"/>
    </row>
    <row r="40" spans="1:46" s="41" customFormat="1" ht="11.25" customHeight="1" x14ac:dyDescent="0.15">
      <c r="A40" s="675"/>
      <c r="B40" s="679" t="s">
        <v>392</v>
      </c>
      <c r="C40" s="679"/>
      <c r="D40" s="679"/>
      <c r="E40" s="679"/>
      <c r="F40" s="679"/>
      <c r="G40" s="679"/>
      <c r="H40" s="679"/>
      <c r="I40" s="637"/>
      <c r="J40" s="154" t="s">
        <v>393</v>
      </c>
      <c r="K40" s="682" t="str">
        <f>'01.入会申込書'!O38&amp;""</f>
        <v/>
      </c>
      <c r="L40" s="682"/>
      <c r="M40" s="682"/>
      <c r="N40" s="682"/>
      <c r="O40" s="682"/>
      <c r="P40" s="682"/>
      <c r="Q40" s="682"/>
      <c r="R40" s="682"/>
      <c r="S40" s="682"/>
      <c r="T40" s="682"/>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7"/>
    </row>
    <row r="41" spans="1:46" s="41" customFormat="1" ht="11.25" customHeight="1" x14ac:dyDescent="0.15">
      <c r="A41" s="675"/>
      <c r="B41" s="679"/>
      <c r="C41" s="679"/>
      <c r="D41" s="679"/>
      <c r="E41" s="679"/>
      <c r="F41" s="679"/>
      <c r="G41" s="679"/>
      <c r="H41" s="679"/>
      <c r="I41" s="645"/>
      <c r="J41" s="650" t="str">
        <f>'01.入会申込書'!M39</f>
        <v>　</v>
      </c>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537" t="s">
        <v>394</v>
      </c>
      <c r="AH41" s="537"/>
      <c r="AI41" s="537"/>
      <c r="AJ41" s="683" t="str">
        <f>'01.入会申込書'!M41&amp;""</f>
        <v/>
      </c>
      <c r="AK41" s="683"/>
      <c r="AL41" s="683"/>
      <c r="AM41" s="683"/>
      <c r="AN41" s="683"/>
      <c r="AO41" s="683"/>
      <c r="AP41" s="683"/>
      <c r="AQ41" s="683"/>
      <c r="AR41" s="683"/>
      <c r="AS41" s="683"/>
      <c r="AT41" s="684"/>
    </row>
    <row r="42" spans="1:46" s="41" customFormat="1" ht="8.25" customHeight="1" x14ac:dyDescent="0.15">
      <c r="A42" s="675"/>
      <c r="B42" s="679"/>
      <c r="C42" s="679"/>
      <c r="D42" s="679"/>
      <c r="E42" s="679"/>
      <c r="F42" s="679"/>
      <c r="G42" s="679"/>
      <c r="H42" s="679"/>
      <c r="I42" s="645"/>
      <c r="J42" s="650"/>
      <c r="K42" s="650"/>
      <c r="L42" s="650"/>
      <c r="M42" s="650"/>
      <c r="N42" s="650"/>
      <c r="O42" s="650"/>
      <c r="P42" s="650"/>
      <c r="Q42" s="650"/>
      <c r="R42" s="650"/>
      <c r="S42" s="650"/>
      <c r="T42" s="650"/>
      <c r="U42" s="650"/>
      <c r="V42" s="650"/>
      <c r="W42" s="650"/>
      <c r="X42" s="650"/>
      <c r="Y42" s="650"/>
      <c r="Z42" s="650"/>
      <c r="AA42" s="650"/>
      <c r="AB42" s="650"/>
      <c r="AC42" s="650"/>
      <c r="AD42" s="650"/>
      <c r="AE42" s="650"/>
      <c r="AF42" s="650"/>
      <c r="AG42" s="537"/>
      <c r="AH42" s="537"/>
      <c r="AI42" s="537"/>
      <c r="AJ42" s="683"/>
      <c r="AK42" s="683"/>
      <c r="AL42" s="683"/>
      <c r="AM42" s="683"/>
      <c r="AN42" s="683"/>
      <c r="AO42" s="683"/>
      <c r="AP42" s="683"/>
      <c r="AQ42" s="683"/>
      <c r="AR42" s="683"/>
      <c r="AS42" s="683"/>
      <c r="AT42" s="684"/>
    </row>
    <row r="43" spans="1:46" s="41" customFormat="1" ht="11.25" customHeight="1" x14ac:dyDescent="0.15">
      <c r="A43" s="675"/>
      <c r="B43" s="680" t="s">
        <v>395</v>
      </c>
      <c r="C43" s="680"/>
      <c r="D43" s="680"/>
      <c r="E43" s="680"/>
      <c r="F43" s="680"/>
      <c r="G43" s="680"/>
      <c r="H43" s="680"/>
      <c r="I43" s="645"/>
      <c r="J43" s="650"/>
      <c r="K43" s="650"/>
      <c r="L43" s="650"/>
      <c r="M43" s="650"/>
      <c r="N43" s="650"/>
      <c r="O43" s="650"/>
      <c r="P43" s="650"/>
      <c r="Q43" s="650"/>
      <c r="R43" s="650"/>
      <c r="S43" s="650"/>
      <c r="T43" s="650"/>
      <c r="U43" s="650"/>
      <c r="V43" s="650"/>
      <c r="W43" s="650"/>
      <c r="X43" s="650"/>
      <c r="Y43" s="650"/>
      <c r="Z43" s="650"/>
      <c r="AA43" s="650"/>
      <c r="AB43" s="650"/>
      <c r="AC43" s="650"/>
      <c r="AD43" s="650"/>
      <c r="AE43" s="650"/>
      <c r="AF43" s="650"/>
      <c r="AG43" s="537" t="s">
        <v>396</v>
      </c>
      <c r="AH43" s="537"/>
      <c r="AI43" s="537"/>
      <c r="AJ43" s="683" t="str">
        <f>'01.入会申込書'!AK41&amp;""</f>
        <v/>
      </c>
      <c r="AK43" s="683"/>
      <c r="AL43" s="683"/>
      <c r="AM43" s="683"/>
      <c r="AN43" s="683"/>
      <c r="AO43" s="683"/>
      <c r="AP43" s="683"/>
      <c r="AQ43" s="683"/>
      <c r="AR43" s="683"/>
      <c r="AS43" s="683"/>
      <c r="AT43" s="684"/>
    </row>
    <row r="44" spans="1:46" s="41" customFormat="1" ht="9" customHeight="1" x14ac:dyDescent="0.15">
      <c r="A44" s="557"/>
      <c r="B44" s="681"/>
      <c r="C44" s="681"/>
      <c r="D44" s="681"/>
      <c r="E44" s="681"/>
      <c r="F44" s="681"/>
      <c r="G44" s="681"/>
      <c r="H44" s="681"/>
      <c r="I44" s="558"/>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553"/>
      <c r="AH44" s="553"/>
      <c r="AI44" s="553"/>
      <c r="AJ44" s="685"/>
      <c r="AK44" s="685"/>
      <c r="AL44" s="685"/>
      <c r="AM44" s="685"/>
      <c r="AN44" s="685"/>
      <c r="AO44" s="685"/>
      <c r="AP44" s="685"/>
      <c r="AQ44" s="685"/>
      <c r="AR44" s="685"/>
      <c r="AS44" s="685"/>
      <c r="AT44" s="686"/>
    </row>
    <row r="45" spans="1:46" s="41" customFormat="1" ht="11.25" customHeight="1" x14ac:dyDescent="0.15">
      <c r="A45" s="554"/>
      <c r="B45" s="637"/>
      <c r="C45" s="637"/>
      <c r="D45" s="637"/>
      <c r="E45" s="638" t="s">
        <v>385</v>
      </c>
      <c r="F45" s="639"/>
      <c r="G45" s="639"/>
      <c r="H45" s="639"/>
      <c r="I45" s="158"/>
      <c r="J45" s="676"/>
      <c r="K45" s="677"/>
      <c r="L45" s="677"/>
      <c r="M45" s="677"/>
      <c r="N45" s="677"/>
      <c r="O45" s="677"/>
      <c r="P45" s="677"/>
      <c r="Q45" s="677"/>
      <c r="R45" s="677"/>
      <c r="S45" s="677"/>
      <c r="T45" s="677"/>
      <c r="U45" s="677"/>
      <c r="V45" s="677"/>
      <c r="W45" s="677"/>
      <c r="X45" s="677"/>
      <c r="Y45" s="677"/>
      <c r="Z45" s="677"/>
      <c r="AA45" s="677"/>
      <c r="AB45" s="677"/>
      <c r="AC45" s="677"/>
      <c r="AD45" s="677"/>
      <c r="AE45" s="677"/>
      <c r="AF45" s="677"/>
      <c r="AG45" s="677"/>
      <c r="AH45" s="677"/>
      <c r="AI45" s="677"/>
      <c r="AJ45" s="677"/>
      <c r="AK45" s="677"/>
      <c r="AL45" s="677"/>
      <c r="AM45" s="677"/>
      <c r="AN45" s="677"/>
      <c r="AO45" s="677"/>
      <c r="AP45" s="677"/>
      <c r="AQ45" s="677"/>
      <c r="AR45" s="677"/>
      <c r="AS45" s="677"/>
      <c r="AT45" s="678"/>
    </row>
    <row r="46" spans="1:46" s="41" customFormat="1" ht="11.25" customHeight="1" x14ac:dyDescent="0.15">
      <c r="A46" s="675"/>
      <c r="B46" s="687" t="s">
        <v>397</v>
      </c>
      <c r="C46" s="578"/>
      <c r="D46" s="578"/>
      <c r="E46" s="578"/>
      <c r="F46" s="578"/>
      <c r="G46" s="578"/>
      <c r="H46" s="578"/>
      <c r="I46" s="644"/>
      <c r="J46" s="159" t="s">
        <v>393</v>
      </c>
      <c r="K46" s="555" t="str">
        <f>'01.入会申込書'!O51&amp;""</f>
        <v/>
      </c>
      <c r="L46" s="555"/>
      <c r="M46" s="555"/>
      <c r="N46" s="555"/>
      <c r="O46" s="555"/>
      <c r="P46" s="555"/>
      <c r="Q46" s="555"/>
      <c r="R46" s="555"/>
      <c r="S46" s="555"/>
      <c r="T46" s="555"/>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1"/>
    </row>
    <row r="47" spans="1:46" s="41" customFormat="1" ht="11.25" customHeight="1" x14ac:dyDescent="0.15">
      <c r="A47" s="675"/>
      <c r="B47" s="578"/>
      <c r="C47" s="578"/>
      <c r="D47" s="578"/>
      <c r="E47" s="578"/>
      <c r="F47" s="578"/>
      <c r="G47" s="578"/>
      <c r="H47" s="578"/>
      <c r="I47" s="645"/>
      <c r="J47" s="688" t="str">
        <f>'01.入会申込書'!M52</f>
        <v>　</v>
      </c>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105"/>
      <c r="AH47" s="105"/>
      <c r="AI47" s="105"/>
      <c r="AJ47" s="105"/>
      <c r="AK47" s="105"/>
      <c r="AL47" s="105"/>
      <c r="AM47" s="105"/>
      <c r="AN47" s="105"/>
      <c r="AO47" s="105"/>
      <c r="AP47" s="105"/>
      <c r="AQ47" s="105"/>
      <c r="AR47" s="105"/>
      <c r="AS47" s="105"/>
      <c r="AT47" s="162"/>
    </row>
    <row r="48" spans="1:46" s="41" customFormat="1" ht="11.25" customHeight="1" x14ac:dyDescent="0.15">
      <c r="A48" s="675"/>
      <c r="B48" s="578"/>
      <c r="C48" s="578"/>
      <c r="D48" s="578"/>
      <c r="E48" s="578"/>
      <c r="F48" s="578"/>
      <c r="G48" s="578"/>
      <c r="H48" s="578"/>
      <c r="I48" s="645"/>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537" t="s">
        <v>394</v>
      </c>
      <c r="AH48" s="537"/>
      <c r="AI48" s="537"/>
      <c r="AJ48" s="683" t="str">
        <f>'01.入会申込書'!AG48&amp;""</f>
        <v/>
      </c>
      <c r="AK48" s="683"/>
      <c r="AL48" s="683"/>
      <c r="AM48" s="683"/>
      <c r="AN48" s="683"/>
      <c r="AO48" s="683"/>
      <c r="AP48" s="683"/>
      <c r="AQ48" s="683"/>
      <c r="AR48" s="683"/>
      <c r="AS48" s="683"/>
      <c r="AT48" s="684"/>
    </row>
    <row r="49" spans="1:46" s="41" customFormat="1" ht="7.5" customHeight="1" x14ac:dyDescent="0.15">
      <c r="A49" s="557"/>
      <c r="B49" s="643"/>
      <c r="C49" s="643"/>
      <c r="D49" s="643"/>
      <c r="E49" s="643"/>
      <c r="F49" s="643"/>
      <c r="G49" s="643"/>
      <c r="H49" s="643"/>
      <c r="I49" s="55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553"/>
      <c r="AH49" s="553"/>
      <c r="AI49" s="553"/>
      <c r="AJ49" s="689"/>
      <c r="AK49" s="689"/>
      <c r="AL49" s="689"/>
      <c r="AM49" s="689"/>
      <c r="AN49" s="689"/>
      <c r="AO49" s="689"/>
      <c r="AP49" s="689"/>
      <c r="AQ49" s="689"/>
      <c r="AR49" s="689"/>
      <c r="AS49" s="689"/>
      <c r="AT49" s="690"/>
    </row>
    <row r="50" spans="1:46" s="41" customFormat="1" ht="11.25" customHeight="1" x14ac:dyDescent="0.15">
      <c r="A50" s="634"/>
      <c r="B50" s="691" t="s">
        <v>398</v>
      </c>
      <c r="C50" s="691"/>
      <c r="D50" s="691"/>
      <c r="E50" s="691"/>
      <c r="F50" s="691"/>
      <c r="G50" s="691"/>
      <c r="H50" s="691"/>
      <c r="I50" s="644"/>
      <c r="J50" s="699" t="s">
        <v>399</v>
      </c>
      <c r="K50" s="700"/>
      <c r="L50" s="700"/>
      <c r="M50" s="700"/>
      <c r="N50" s="661" t="str">
        <f>'01.入会申込書'!AE54</f>
        <v/>
      </c>
      <c r="O50" s="662"/>
      <c r="P50" s="662"/>
      <c r="Q50" s="662" t="str">
        <f>'01.入会申込書'!AI54</f>
        <v/>
      </c>
      <c r="R50" s="662"/>
      <c r="S50" s="637" t="s">
        <v>292</v>
      </c>
      <c r="T50" s="637"/>
      <c r="U50" s="662" t="str">
        <f>'01.入会申込書'!AN54</f>
        <v/>
      </c>
      <c r="V50" s="662"/>
      <c r="W50" s="637" t="s">
        <v>388</v>
      </c>
      <c r="X50" s="637"/>
      <c r="Y50" s="662" t="str">
        <f>'01.入会申込書'!AU54</f>
        <v/>
      </c>
      <c r="Z50" s="662"/>
      <c r="AA50" s="637" t="s">
        <v>389</v>
      </c>
      <c r="AB50" s="644"/>
      <c r="AC50" s="713" t="s">
        <v>400</v>
      </c>
      <c r="AD50" s="714"/>
      <c r="AE50" s="715"/>
      <c r="AF50" s="661" t="str">
        <f>'01.入会申込書'!AE56</f>
        <v/>
      </c>
      <c r="AG50" s="662"/>
      <c r="AH50" s="662"/>
      <c r="AI50" s="662" t="str">
        <f>'01.入会申込書'!AI56</f>
        <v/>
      </c>
      <c r="AJ50" s="662"/>
      <c r="AK50" s="637" t="s">
        <v>292</v>
      </c>
      <c r="AL50" s="637"/>
      <c r="AM50" s="662" t="str">
        <f>'01.入会申込書'!AN56</f>
        <v/>
      </c>
      <c r="AN50" s="662"/>
      <c r="AO50" s="637" t="s">
        <v>388</v>
      </c>
      <c r="AP50" s="637"/>
      <c r="AQ50" s="662" t="str">
        <f>'01.入会申込書'!AU56</f>
        <v/>
      </c>
      <c r="AR50" s="662"/>
      <c r="AS50" s="637" t="s">
        <v>389</v>
      </c>
      <c r="AT50" s="644"/>
    </row>
    <row r="51" spans="1:46" s="41" customFormat="1" ht="11.25" customHeight="1" x14ac:dyDescent="0.15">
      <c r="A51" s="635"/>
      <c r="B51" s="578"/>
      <c r="C51" s="578"/>
      <c r="D51" s="578"/>
      <c r="E51" s="578"/>
      <c r="F51" s="578"/>
      <c r="G51" s="578"/>
      <c r="H51" s="578"/>
      <c r="I51" s="645"/>
      <c r="J51" s="701"/>
      <c r="K51" s="702"/>
      <c r="L51" s="702"/>
      <c r="M51" s="702"/>
      <c r="N51" s="663"/>
      <c r="O51" s="664"/>
      <c r="P51" s="664"/>
      <c r="Q51" s="664"/>
      <c r="R51" s="664"/>
      <c r="S51" s="537"/>
      <c r="T51" s="537"/>
      <c r="U51" s="664"/>
      <c r="V51" s="664"/>
      <c r="W51" s="537"/>
      <c r="X51" s="537"/>
      <c r="Y51" s="664"/>
      <c r="Z51" s="664"/>
      <c r="AA51" s="537"/>
      <c r="AB51" s="645"/>
      <c r="AC51" s="716"/>
      <c r="AD51" s="717"/>
      <c r="AE51" s="718"/>
      <c r="AF51" s="663"/>
      <c r="AG51" s="664"/>
      <c r="AH51" s="664"/>
      <c r="AI51" s="664"/>
      <c r="AJ51" s="664"/>
      <c r="AK51" s="537"/>
      <c r="AL51" s="537"/>
      <c r="AM51" s="664"/>
      <c r="AN51" s="664"/>
      <c r="AO51" s="537"/>
      <c r="AP51" s="537"/>
      <c r="AQ51" s="664"/>
      <c r="AR51" s="664"/>
      <c r="AS51" s="537"/>
      <c r="AT51" s="645"/>
    </row>
    <row r="52" spans="1:46" s="41" customFormat="1" ht="11.25" customHeight="1" x14ac:dyDescent="0.15">
      <c r="A52" s="635"/>
      <c r="B52" s="578"/>
      <c r="C52" s="578"/>
      <c r="D52" s="578"/>
      <c r="E52" s="578"/>
      <c r="F52" s="578"/>
      <c r="G52" s="578"/>
      <c r="H52" s="578"/>
      <c r="I52" s="645"/>
      <c r="J52" s="703" t="s">
        <v>401</v>
      </c>
      <c r="K52" s="704"/>
      <c r="L52" s="704"/>
      <c r="M52" s="704"/>
      <c r="N52" s="663"/>
      <c r="O52" s="664"/>
      <c r="P52" s="664"/>
      <c r="Q52" s="664"/>
      <c r="R52" s="664"/>
      <c r="S52" s="537"/>
      <c r="T52" s="537"/>
      <c r="U52" s="664"/>
      <c r="V52" s="664"/>
      <c r="W52" s="537"/>
      <c r="X52" s="537"/>
      <c r="Y52" s="664"/>
      <c r="Z52" s="664"/>
      <c r="AA52" s="537"/>
      <c r="AB52" s="645"/>
      <c r="AC52" s="703" t="s">
        <v>402</v>
      </c>
      <c r="AD52" s="704"/>
      <c r="AE52" s="719"/>
      <c r="AF52" s="663"/>
      <c r="AG52" s="664"/>
      <c r="AH52" s="664"/>
      <c r="AI52" s="664"/>
      <c r="AJ52" s="664"/>
      <c r="AK52" s="537"/>
      <c r="AL52" s="537"/>
      <c r="AM52" s="664"/>
      <c r="AN52" s="664"/>
      <c r="AO52" s="537"/>
      <c r="AP52" s="537"/>
      <c r="AQ52" s="664"/>
      <c r="AR52" s="664"/>
      <c r="AS52" s="537"/>
      <c r="AT52" s="645"/>
    </row>
    <row r="53" spans="1:46" s="41" customFormat="1" ht="11.25" customHeight="1" x14ac:dyDescent="0.15">
      <c r="A53" s="636"/>
      <c r="B53" s="643"/>
      <c r="C53" s="643"/>
      <c r="D53" s="643"/>
      <c r="E53" s="643"/>
      <c r="F53" s="643"/>
      <c r="G53" s="643"/>
      <c r="H53" s="643"/>
      <c r="I53" s="558"/>
      <c r="J53" s="705"/>
      <c r="K53" s="706"/>
      <c r="L53" s="706"/>
      <c r="M53" s="706"/>
      <c r="N53" s="672"/>
      <c r="O53" s="673"/>
      <c r="P53" s="673"/>
      <c r="Q53" s="673"/>
      <c r="R53" s="673"/>
      <c r="S53" s="553"/>
      <c r="T53" s="553"/>
      <c r="U53" s="673"/>
      <c r="V53" s="673"/>
      <c r="W53" s="553"/>
      <c r="X53" s="553"/>
      <c r="Y53" s="673"/>
      <c r="Z53" s="673"/>
      <c r="AA53" s="553"/>
      <c r="AB53" s="558"/>
      <c r="AC53" s="705"/>
      <c r="AD53" s="706"/>
      <c r="AE53" s="720"/>
      <c r="AF53" s="672"/>
      <c r="AG53" s="673"/>
      <c r="AH53" s="673"/>
      <c r="AI53" s="673"/>
      <c r="AJ53" s="673"/>
      <c r="AK53" s="553"/>
      <c r="AL53" s="553"/>
      <c r="AM53" s="673"/>
      <c r="AN53" s="673"/>
      <c r="AO53" s="553"/>
      <c r="AP53" s="553"/>
      <c r="AQ53" s="673"/>
      <c r="AR53" s="673"/>
      <c r="AS53" s="553"/>
      <c r="AT53" s="558"/>
    </row>
    <row r="54" spans="1:46" s="41" customFormat="1" ht="11.25" customHeight="1" x14ac:dyDescent="0.15">
      <c r="A54" s="554"/>
      <c r="B54" s="691" t="s">
        <v>403</v>
      </c>
      <c r="C54" s="691"/>
      <c r="D54" s="691"/>
      <c r="E54" s="691"/>
      <c r="F54" s="691"/>
      <c r="G54" s="691"/>
      <c r="H54" s="691"/>
      <c r="I54" s="644"/>
      <c r="J54" s="692" t="str">
        <f>'01.入会申込書'!AC58</f>
        <v/>
      </c>
      <c r="K54" s="693"/>
      <c r="L54" s="693"/>
      <c r="M54" s="693"/>
      <c r="N54" s="693"/>
      <c r="O54" s="637" t="s">
        <v>404</v>
      </c>
      <c r="P54" s="644"/>
      <c r="Q54" s="554" t="s">
        <v>405</v>
      </c>
      <c r="R54" s="637"/>
      <c r="S54" s="637"/>
      <c r="T54" s="637"/>
      <c r="U54" s="637"/>
      <c r="V54" s="637"/>
      <c r="W54" s="637"/>
      <c r="X54" s="644"/>
      <c r="Y54" s="695" t="str">
        <f>'01.入会申込書'!M58</f>
        <v/>
      </c>
      <c r="Z54" s="696"/>
      <c r="AA54" s="696"/>
      <c r="AB54" s="696"/>
      <c r="AC54" s="696"/>
      <c r="AD54" s="637" t="s">
        <v>406</v>
      </c>
      <c r="AE54" s="644"/>
      <c r="AF54" s="555" t="s">
        <v>407</v>
      </c>
      <c r="AG54" s="555"/>
      <c r="AH54" s="555"/>
      <c r="AI54" s="555"/>
      <c r="AJ54" s="555"/>
      <c r="AK54" s="555"/>
      <c r="AL54" s="555"/>
      <c r="AM54" s="555"/>
      <c r="AN54" s="707" t="str">
        <f>IF('01.入会申込書'!M54="法人","法人","個人")</f>
        <v>個人</v>
      </c>
      <c r="AO54" s="708"/>
      <c r="AP54" s="708"/>
      <c r="AQ54" s="708"/>
      <c r="AR54" s="708"/>
      <c r="AS54" s="708"/>
      <c r="AT54" s="709"/>
    </row>
    <row r="55" spans="1:46" s="41" customFormat="1" ht="11.25" customHeight="1" x14ac:dyDescent="0.15">
      <c r="A55" s="557"/>
      <c r="B55" s="643"/>
      <c r="C55" s="643"/>
      <c r="D55" s="643"/>
      <c r="E55" s="643"/>
      <c r="F55" s="643"/>
      <c r="G55" s="643"/>
      <c r="H55" s="643"/>
      <c r="I55" s="558"/>
      <c r="J55" s="694"/>
      <c r="K55" s="685"/>
      <c r="L55" s="685"/>
      <c r="M55" s="685"/>
      <c r="N55" s="685"/>
      <c r="O55" s="553"/>
      <c r="P55" s="558"/>
      <c r="Q55" s="557"/>
      <c r="R55" s="553"/>
      <c r="S55" s="553"/>
      <c r="T55" s="553"/>
      <c r="U55" s="553"/>
      <c r="V55" s="553"/>
      <c r="W55" s="553"/>
      <c r="X55" s="558"/>
      <c r="Y55" s="697"/>
      <c r="Z55" s="698"/>
      <c r="AA55" s="698"/>
      <c r="AB55" s="698"/>
      <c r="AC55" s="698"/>
      <c r="AD55" s="553"/>
      <c r="AE55" s="558"/>
      <c r="AF55" s="537"/>
      <c r="AG55" s="537"/>
      <c r="AH55" s="537"/>
      <c r="AI55" s="537"/>
      <c r="AJ55" s="537"/>
      <c r="AK55" s="537"/>
      <c r="AL55" s="537"/>
      <c r="AM55" s="537"/>
      <c r="AN55" s="710"/>
      <c r="AO55" s="711"/>
      <c r="AP55" s="711"/>
      <c r="AQ55" s="711"/>
      <c r="AR55" s="711"/>
      <c r="AS55" s="711"/>
      <c r="AT55" s="712"/>
    </row>
    <row r="56" spans="1:46" s="41" customFormat="1" ht="11.25" customHeight="1" x14ac:dyDescent="0.15">
      <c r="A56" s="634"/>
      <c r="B56" s="691" t="s">
        <v>408</v>
      </c>
      <c r="C56" s="691"/>
      <c r="D56" s="691"/>
      <c r="E56" s="691"/>
      <c r="F56" s="691"/>
      <c r="G56" s="691"/>
      <c r="H56" s="691"/>
      <c r="I56" s="644"/>
      <c r="J56" s="721" t="str">
        <f>IF(TRIM(industry)="","",industry)</f>
        <v/>
      </c>
      <c r="K56" s="721"/>
      <c r="L56" s="721"/>
      <c r="M56" s="721"/>
      <c r="N56" s="721"/>
      <c r="O56" s="721"/>
      <c r="P56" s="721"/>
      <c r="Q56" s="721"/>
      <c r="R56" s="721"/>
      <c r="S56" s="721"/>
      <c r="T56" s="721"/>
      <c r="U56" s="721"/>
      <c r="V56" s="721"/>
      <c r="W56" s="721"/>
      <c r="X56" s="721"/>
      <c r="Y56" s="721"/>
      <c r="Z56" s="721"/>
      <c r="AA56" s="721"/>
      <c r="AB56" s="721"/>
      <c r="AC56" s="721"/>
      <c r="AD56" s="721"/>
      <c r="AE56" s="721"/>
      <c r="AF56" s="721"/>
      <c r="AG56" s="721"/>
      <c r="AH56" s="721"/>
      <c r="AI56" s="721"/>
      <c r="AJ56" s="721"/>
      <c r="AK56" s="721"/>
      <c r="AL56" s="721"/>
      <c r="AM56" s="721"/>
      <c r="AN56" s="721"/>
      <c r="AO56" s="721"/>
      <c r="AP56" s="721"/>
      <c r="AQ56" s="721"/>
      <c r="AR56" s="721"/>
      <c r="AS56" s="721"/>
      <c r="AT56" s="722"/>
    </row>
    <row r="57" spans="1:46" s="41" customFormat="1" ht="11.25" customHeight="1" x14ac:dyDescent="0.15">
      <c r="A57" s="635"/>
      <c r="B57" s="578"/>
      <c r="C57" s="578"/>
      <c r="D57" s="578"/>
      <c r="E57" s="578"/>
      <c r="F57" s="578"/>
      <c r="G57" s="578"/>
      <c r="H57" s="578"/>
      <c r="I57" s="645"/>
      <c r="J57" s="721"/>
      <c r="K57" s="721"/>
      <c r="L57" s="721"/>
      <c r="M57" s="721"/>
      <c r="N57" s="721"/>
      <c r="O57" s="721"/>
      <c r="P57" s="721"/>
      <c r="Q57" s="721"/>
      <c r="R57" s="721"/>
      <c r="S57" s="721"/>
      <c r="T57" s="721"/>
      <c r="U57" s="721"/>
      <c r="V57" s="721"/>
      <c r="W57" s="721"/>
      <c r="X57" s="721"/>
      <c r="Y57" s="721"/>
      <c r="Z57" s="721"/>
      <c r="AA57" s="721"/>
      <c r="AB57" s="721"/>
      <c r="AC57" s="721"/>
      <c r="AD57" s="721"/>
      <c r="AE57" s="721"/>
      <c r="AF57" s="721"/>
      <c r="AG57" s="721"/>
      <c r="AH57" s="721"/>
      <c r="AI57" s="721"/>
      <c r="AJ57" s="721"/>
      <c r="AK57" s="721"/>
      <c r="AL57" s="721"/>
      <c r="AM57" s="721"/>
      <c r="AN57" s="721"/>
      <c r="AO57" s="721"/>
      <c r="AP57" s="721"/>
      <c r="AQ57" s="721"/>
      <c r="AR57" s="721"/>
      <c r="AS57" s="721"/>
      <c r="AT57" s="722"/>
    </row>
    <row r="58" spans="1:46" s="41" customFormat="1" ht="11.25" customHeight="1" x14ac:dyDescent="0.15">
      <c r="A58" s="635"/>
      <c r="B58" s="578"/>
      <c r="C58" s="578"/>
      <c r="D58" s="578"/>
      <c r="E58" s="578"/>
      <c r="F58" s="578"/>
      <c r="G58" s="578"/>
      <c r="H58" s="578"/>
      <c r="I58" s="645"/>
      <c r="J58" s="721"/>
      <c r="K58" s="721"/>
      <c r="L58" s="721"/>
      <c r="M58" s="721"/>
      <c r="N58" s="721"/>
      <c r="O58" s="721"/>
      <c r="P58" s="721"/>
      <c r="Q58" s="721"/>
      <c r="R58" s="721"/>
      <c r="S58" s="721"/>
      <c r="T58" s="721"/>
      <c r="U58" s="721"/>
      <c r="V58" s="721"/>
      <c r="W58" s="721"/>
      <c r="X58" s="721"/>
      <c r="Y58" s="721"/>
      <c r="Z58" s="721"/>
      <c r="AA58" s="721"/>
      <c r="AB58" s="721"/>
      <c r="AC58" s="721"/>
      <c r="AD58" s="721"/>
      <c r="AE58" s="721"/>
      <c r="AF58" s="721"/>
      <c r="AG58" s="721"/>
      <c r="AH58" s="721"/>
      <c r="AI58" s="721"/>
      <c r="AJ58" s="721"/>
      <c r="AK58" s="721"/>
      <c r="AL58" s="721"/>
      <c r="AM58" s="721"/>
      <c r="AN58" s="721"/>
      <c r="AO58" s="721"/>
      <c r="AP58" s="721"/>
      <c r="AQ58" s="721"/>
      <c r="AR58" s="721"/>
      <c r="AS58" s="721"/>
      <c r="AT58" s="722"/>
    </row>
    <row r="59" spans="1:46" s="41" customFormat="1" ht="11.25" customHeight="1" x14ac:dyDescent="0.15">
      <c r="A59" s="636"/>
      <c r="B59" s="643"/>
      <c r="C59" s="643"/>
      <c r="D59" s="643"/>
      <c r="E59" s="643"/>
      <c r="F59" s="643"/>
      <c r="G59" s="643"/>
      <c r="H59" s="643"/>
      <c r="I59" s="558"/>
      <c r="J59" s="723"/>
      <c r="K59" s="723"/>
      <c r="L59" s="723"/>
      <c r="M59" s="723"/>
      <c r="N59" s="723"/>
      <c r="O59" s="723"/>
      <c r="P59" s="723"/>
      <c r="Q59" s="723"/>
      <c r="R59" s="723"/>
      <c r="S59" s="723"/>
      <c r="T59" s="723"/>
      <c r="U59" s="723"/>
      <c r="V59" s="723"/>
      <c r="W59" s="723"/>
      <c r="X59" s="723"/>
      <c r="Y59" s="723"/>
      <c r="Z59" s="723"/>
      <c r="AA59" s="723"/>
      <c r="AB59" s="723"/>
      <c r="AC59" s="723"/>
      <c r="AD59" s="723"/>
      <c r="AE59" s="723"/>
      <c r="AF59" s="723"/>
      <c r="AG59" s="723"/>
      <c r="AH59" s="723"/>
      <c r="AI59" s="723"/>
      <c r="AJ59" s="723"/>
      <c r="AK59" s="723"/>
      <c r="AL59" s="723"/>
      <c r="AM59" s="723"/>
      <c r="AN59" s="723"/>
      <c r="AO59" s="723"/>
      <c r="AP59" s="723"/>
      <c r="AQ59" s="723"/>
      <c r="AR59" s="723"/>
      <c r="AS59" s="723"/>
      <c r="AT59" s="724"/>
    </row>
    <row r="60" spans="1:46" s="41" customFormat="1" ht="11.25" customHeight="1" x14ac:dyDescent="0.15">
      <c r="A60" s="554"/>
      <c r="B60" s="691" t="s">
        <v>409</v>
      </c>
      <c r="C60" s="691"/>
      <c r="D60" s="691"/>
      <c r="E60" s="691"/>
      <c r="F60" s="691"/>
      <c r="G60" s="691"/>
      <c r="H60" s="691"/>
      <c r="I60" s="644"/>
      <c r="J60" s="733" t="str">
        <f>'01.入会申込書'!M27</f>
        <v/>
      </c>
      <c r="K60" s="734"/>
      <c r="L60" s="734"/>
      <c r="M60" s="734"/>
      <c r="N60" s="734"/>
      <c r="O60" s="637" t="s">
        <v>287</v>
      </c>
      <c r="P60" s="736" t="str">
        <f>'01.入会申込書'!AI27</f>
        <v/>
      </c>
      <c r="Q60" s="662"/>
      <c r="R60" s="637" t="s">
        <v>288</v>
      </c>
      <c r="S60" s="736" t="str">
        <f>'01.入会申込書'!AP27</f>
        <v/>
      </c>
      <c r="T60" s="662"/>
      <c r="U60" s="662"/>
      <c r="V60" s="662"/>
      <c r="W60" s="662"/>
      <c r="X60" s="637" t="s">
        <v>290</v>
      </c>
      <c r="Y60" s="637"/>
      <c r="Z60" s="637" t="s">
        <v>291</v>
      </c>
      <c r="AA60" s="637"/>
      <c r="AB60" s="637"/>
      <c r="AC60" s="637"/>
      <c r="AD60" s="637"/>
      <c r="AE60" s="637"/>
      <c r="AF60" s="637" t="str">
        <f>'01.入会申込書'!M29</f>
        <v>令和</v>
      </c>
      <c r="AG60" s="637"/>
      <c r="AH60" s="637"/>
      <c r="AI60" s="662" t="str">
        <f>'01.入会申込書'!R29</f>
        <v/>
      </c>
      <c r="AJ60" s="662"/>
      <c r="AK60" s="637" t="s">
        <v>292</v>
      </c>
      <c r="AL60" s="637"/>
      <c r="AM60" s="662" t="str">
        <f>'01.入会申込書'!W29</f>
        <v/>
      </c>
      <c r="AN60" s="662"/>
      <c r="AO60" s="637" t="s">
        <v>293</v>
      </c>
      <c r="AP60" s="637"/>
      <c r="AQ60" s="662" t="str">
        <f>'01.入会申込書'!AB29</f>
        <v/>
      </c>
      <c r="AR60" s="662"/>
      <c r="AS60" s="637" t="s">
        <v>389</v>
      </c>
      <c r="AT60" s="644"/>
    </row>
    <row r="61" spans="1:46" s="41" customFormat="1" ht="11.25" customHeight="1" x14ac:dyDescent="0.15">
      <c r="A61" s="675"/>
      <c r="B61" s="578"/>
      <c r="C61" s="578"/>
      <c r="D61" s="578"/>
      <c r="E61" s="578"/>
      <c r="F61" s="578"/>
      <c r="G61" s="578"/>
      <c r="H61" s="578"/>
      <c r="I61" s="645"/>
      <c r="J61" s="735"/>
      <c r="K61" s="683"/>
      <c r="L61" s="683"/>
      <c r="M61" s="683"/>
      <c r="N61" s="683"/>
      <c r="O61" s="537"/>
      <c r="P61" s="664"/>
      <c r="Q61" s="664"/>
      <c r="R61" s="537"/>
      <c r="S61" s="664"/>
      <c r="T61" s="664"/>
      <c r="U61" s="664"/>
      <c r="V61" s="664"/>
      <c r="W61" s="664"/>
      <c r="X61" s="537"/>
      <c r="Y61" s="537"/>
      <c r="Z61" s="537"/>
      <c r="AA61" s="537"/>
      <c r="AB61" s="537"/>
      <c r="AC61" s="537"/>
      <c r="AD61" s="537"/>
      <c r="AE61" s="537"/>
      <c r="AF61" s="537"/>
      <c r="AG61" s="537"/>
      <c r="AH61" s="537"/>
      <c r="AI61" s="664"/>
      <c r="AJ61" s="664"/>
      <c r="AK61" s="537"/>
      <c r="AL61" s="537"/>
      <c r="AM61" s="664"/>
      <c r="AN61" s="664"/>
      <c r="AO61" s="537"/>
      <c r="AP61" s="537"/>
      <c r="AQ61" s="664"/>
      <c r="AR61" s="664"/>
      <c r="AS61" s="537"/>
      <c r="AT61" s="645"/>
    </row>
    <row r="62" spans="1:46" s="41" customFormat="1" ht="4.5" customHeight="1" x14ac:dyDescent="0.15">
      <c r="A62" s="65"/>
      <c r="B62" s="725" t="s">
        <v>410</v>
      </c>
      <c r="C62" s="725"/>
      <c r="D62" s="725"/>
      <c r="E62" s="725"/>
      <c r="F62" s="725"/>
      <c r="G62" s="725"/>
      <c r="H62" s="725"/>
      <c r="I62" s="66"/>
      <c r="J62" s="37"/>
      <c r="K62" s="36"/>
      <c r="L62" s="36"/>
      <c r="M62" s="36"/>
      <c r="N62" s="36"/>
      <c r="O62" s="40"/>
      <c r="P62" s="36"/>
      <c r="Q62" s="36"/>
      <c r="R62" s="40"/>
      <c r="S62" s="31"/>
      <c r="T62" s="31"/>
      <c r="U62" s="31"/>
      <c r="V62" s="31"/>
      <c r="W62" s="31"/>
      <c r="X62" s="40"/>
      <c r="Y62" s="40"/>
      <c r="Z62" s="40"/>
      <c r="AA62" s="40"/>
      <c r="AB62" s="40"/>
      <c r="AC62" s="40"/>
      <c r="AD62" s="40"/>
      <c r="AE62" s="40"/>
      <c r="AF62" s="40"/>
      <c r="AG62" s="40"/>
      <c r="AH62" s="40"/>
      <c r="AI62" s="36"/>
      <c r="AJ62" s="36"/>
      <c r="AK62" s="40"/>
      <c r="AL62" s="40"/>
      <c r="AM62" s="36"/>
      <c r="AN62" s="36"/>
      <c r="AO62" s="40"/>
      <c r="AP62" s="40"/>
      <c r="AQ62" s="36"/>
      <c r="AR62" s="36"/>
      <c r="AS62" s="40"/>
      <c r="AT62" s="39"/>
    </row>
    <row r="63" spans="1:46" s="41" customFormat="1" ht="11.25" customHeight="1" x14ac:dyDescent="0.15">
      <c r="A63" s="30"/>
      <c r="B63" s="726"/>
      <c r="C63" s="726"/>
      <c r="D63" s="726"/>
      <c r="E63" s="726"/>
      <c r="F63" s="726"/>
      <c r="G63" s="726"/>
      <c r="H63" s="726"/>
      <c r="I63" s="67"/>
      <c r="J63" s="68" t="s">
        <v>411</v>
      </c>
      <c r="K63" s="727" t="s">
        <v>412</v>
      </c>
      <c r="L63" s="727"/>
      <c r="M63" s="727"/>
      <c r="N63" s="727"/>
      <c r="O63" s="727"/>
      <c r="P63" s="727"/>
      <c r="Q63" s="727"/>
      <c r="R63" s="727"/>
      <c r="S63" s="727"/>
      <c r="T63" s="727"/>
      <c r="U63" s="727"/>
      <c r="V63" s="727"/>
      <c r="W63" s="727"/>
      <c r="X63" s="727"/>
      <c r="Y63" s="727"/>
      <c r="Z63" s="727"/>
      <c r="AA63" s="727"/>
      <c r="AB63" s="727"/>
      <c r="AC63" s="727"/>
      <c r="AD63" s="727"/>
      <c r="AE63" s="727"/>
      <c r="AF63" s="727"/>
      <c r="AG63" s="727"/>
      <c r="AH63" s="727"/>
      <c r="AI63" s="727"/>
      <c r="AJ63" s="727"/>
      <c r="AK63" s="727"/>
      <c r="AL63" s="15"/>
      <c r="AM63" s="728" t="str">
        <f>tra_notice1&amp;""</f>
        <v/>
      </c>
      <c r="AN63" s="728"/>
      <c r="AO63" s="728"/>
      <c r="AP63" s="728"/>
      <c r="AQ63" s="728"/>
      <c r="AR63" s="728"/>
      <c r="AS63" s="728"/>
      <c r="AT63" s="38"/>
    </row>
    <row r="64" spans="1:46" s="41" customFormat="1" ht="11.25" customHeight="1" x14ac:dyDescent="0.15">
      <c r="A64" s="30"/>
      <c r="B64" s="726" t="s">
        <v>413</v>
      </c>
      <c r="C64" s="726"/>
      <c r="D64" s="726"/>
      <c r="E64" s="726"/>
      <c r="F64" s="726"/>
      <c r="G64" s="726"/>
      <c r="H64" s="726"/>
      <c r="I64" s="67"/>
      <c r="J64" s="68"/>
      <c r="K64" s="727"/>
      <c r="L64" s="727"/>
      <c r="M64" s="727"/>
      <c r="N64" s="727"/>
      <c r="O64" s="727"/>
      <c r="P64" s="727"/>
      <c r="Q64" s="727"/>
      <c r="R64" s="727"/>
      <c r="S64" s="727"/>
      <c r="T64" s="727"/>
      <c r="U64" s="727"/>
      <c r="V64" s="727"/>
      <c r="W64" s="727"/>
      <c r="X64" s="727"/>
      <c r="Y64" s="727"/>
      <c r="Z64" s="727"/>
      <c r="AA64" s="727"/>
      <c r="AB64" s="727"/>
      <c r="AC64" s="727"/>
      <c r="AD64" s="727"/>
      <c r="AE64" s="727"/>
      <c r="AF64" s="727"/>
      <c r="AG64" s="727"/>
      <c r="AH64" s="727"/>
      <c r="AI64" s="727"/>
      <c r="AJ64" s="727"/>
      <c r="AK64" s="727"/>
      <c r="AL64" s="34"/>
      <c r="AM64" s="728"/>
      <c r="AN64" s="728"/>
      <c r="AO64" s="728"/>
      <c r="AP64" s="728"/>
      <c r="AQ64" s="728"/>
      <c r="AR64" s="728"/>
      <c r="AS64" s="728"/>
      <c r="AT64" s="38"/>
    </row>
    <row r="65" spans="1:46" s="41" customFormat="1" ht="3.75" customHeight="1" x14ac:dyDescent="0.15">
      <c r="A65" s="30"/>
      <c r="B65" s="726"/>
      <c r="C65" s="726"/>
      <c r="D65" s="726"/>
      <c r="E65" s="726"/>
      <c r="F65" s="726"/>
      <c r="G65" s="726"/>
      <c r="H65" s="726"/>
      <c r="I65" s="67"/>
      <c r="J65" s="68"/>
      <c r="K65" s="15"/>
      <c r="L65" s="43"/>
      <c r="M65" s="35"/>
      <c r="N65" s="35"/>
      <c r="O65" s="34"/>
      <c r="P65" s="35"/>
      <c r="Q65" s="35"/>
      <c r="R65" s="34"/>
      <c r="S65" s="69"/>
      <c r="T65" s="69"/>
      <c r="U65" s="69"/>
      <c r="V65" s="69"/>
      <c r="W65" s="69"/>
      <c r="X65" s="34"/>
      <c r="Y65" s="34"/>
      <c r="Z65" s="34"/>
      <c r="AA65" s="34"/>
      <c r="AB65" s="34"/>
      <c r="AC65" s="34"/>
      <c r="AD65" s="34"/>
      <c r="AF65" s="34"/>
      <c r="AG65" s="34"/>
      <c r="AH65" s="34"/>
      <c r="AI65" s="35"/>
      <c r="AJ65" s="35"/>
      <c r="AK65" s="34"/>
      <c r="AL65" s="34"/>
      <c r="AM65" s="35"/>
      <c r="AN65" s="35"/>
      <c r="AO65" s="35"/>
      <c r="AP65" s="35"/>
      <c r="AQ65" s="35"/>
      <c r="AR65" s="35"/>
      <c r="AS65" s="35"/>
      <c r="AT65" s="38"/>
    </row>
    <row r="66" spans="1:46" s="41" customFormat="1" ht="12" customHeight="1" x14ac:dyDescent="0.15">
      <c r="A66" s="30"/>
      <c r="B66" s="726"/>
      <c r="C66" s="726"/>
      <c r="D66" s="726"/>
      <c r="E66" s="726"/>
      <c r="F66" s="726"/>
      <c r="G66" s="726"/>
      <c r="H66" s="726"/>
      <c r="I66" s="67"/>
      <c r="J66" s="68" t="s">
        <v>414</v>
      </c>
      <c r="K66" s="729" t="s">
        <v>415</v>
      </c>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34"/>
      <c r="AM66" s="728" t="str">
        <f>tra_notice2&amp;""</f>
        <v/>
      </c>
      <c r="AN66" s="728"/>
      <c r="AO66" s="728"/>
      <c r="AP66" s="728"/>
      <c r="AQ66" s="728"/>
      <c r="AR66" s="728"/>
      <c r="AS66" s="728"/>
      <c r="AT66" s="38"/>
    </row>
    <row r="67" spans="1:46" s="41" customFormat="1" ht="10.5" customHeight="1" x14ac:dyDescent="0.15">
      <c r="A67" s="730" t="s">
        <v>416</v>
      </c>
      <c r="B67" s="726"/>
      <c r="C67" s="726"/>
      <c r="D67" s="726"/>
      <c r="E67" s="726"/>
      <c r="F67" s="726"/>
      <c r="G67" s="726"/>
      <c r="H67" s="726"/>
      <c r="I67" s="67"/>
      <c r="J67" s="101"/>
      <c r="K67" s="727"/>
      <c r="L67" s="727"/>
      <c r="M67" s="727"/>
      <c r="N67" s="727"/>
      <c r="O67" s="727"/>
      <c r="P67" s="727"/>
      <c r="Q67" s="727"/>
      <c r="R67" s="727"/>
      <c r="S67" s="727"/>
      <c r="T67" s="727"/>
      <c r="U67" s="727"/>
      <c r="V67" s="727"/>
      <c r="W67" s="727"/>
      <c r="X67" s="727"/>
      <c r="Y67" s="727"/>
      <c r="Z67" s="727"/>
      <c r="AA67" s="727"/>
      <c r="AB67" s="727"/>
      <c r="AC67" s="727"/>
      <c r="AD67" s="727"/>
      <c r="AE67" s="727"/>
      <c r="AF67" s="727"/>
      <c r="AG67" s="727"/>
      <c r="AH67" s="727"/>
      <c r="AI67" s="727"/>
      <c r="AJ67" s="727"/>
      <c r="AK67" s="727"/>
      <c r="AL67" s="34"/>
      <c r="AM67" s="728"/>
      <c r="AN67" s="728"/>
      <c r="AO67" s="728"/>
      <c r="AP67" s="728"/>
      <c r="AQ67" s="728"/>
      <c r="AR67" s="728"/>
      <c r="AS67" s="728"/>
      <c r="AT67" s="38"/>
    </row>
    <row r="68" spans="1:46" s="41" customFormat="1" ht="3.75" customHeight="1" x14ac:dyDescent="0.15">
      <c r="A68" s="731"/>
      <c r="B68" s="732"/>
      <c r="C68" s="732"/>
      <c r="D68" s="732"/>
      <c r="E68" s="732"/>
      <c r="F68" s="732"/>
      <c r="G68" s="732"/>
      <c r="H68" s="732"/>
      <c r="I68" s="70"/>
      <c r="J68" s="33"/>
      <c r="K68" s="43"/>
      <c r="L68" s="43"/>
      <c r="M68" s="35"/>
      <c r="N68" s="35"/>
      <c r="O68" s="34"/>
      <c r="P68" s="35"/>
      <c r="Q68" s="35"/>
      <c r="R68" s="34"/>
      <c r="S68" s="69"/>
      <c r="T68" s="69"/>
      <c r="U68" s="69"/>
      <c r="V68" s="69"/>
      <c r="W68" s="69"/>
      <c r="X68" s="34"/>
      <c r="Y68" s="34"/>
      <c r="Z68" s="34"/>
      <c r="AA68" s="34"/>
      <c r="AB68" s="34"/>
      <c r="AC68" s="34"/>
      <c r="AD68" s="34"/>
      <c r="AE68" s="34"/>
      <c r="AF68" s="34"/>
      <c r="AG68" s="34"/>
      <c r="AH68" s="34"/>
      <c r="AI68" s="35"/>
      <c r="AJ68" s="35"/>
      <c r="AK68" s="34"/>
      <c r="AL68" s="34"/>
      <c r="AM68" s="35"/>
      <c r="AN68" s="35"/>
      <c r="AO68" s="34"/>
      <c r="AP68" s="34"/>
      <c r="AQ68" s="35"/>
      <c r="AR68" s="35"/>
      <c r="AS68" s="34"/>
      <c r="AT68" s="38"/>
    </row>
    <row r="69" spans="1:46" s="41" customFormat="1" ht="15.75" customHeight="1" x14ac:dyDescent="0.15">
      <c r="A69" s="71"/>
      <c r="B69" s="737" t="s">
        <v>417</v>
      </c>
      <c r="C69" s="737"/>
      <c r="D69" s="737"/>
      <c r="E69" s="737"/>
      <c r="F69" s="737"/>
      <c r="G69" s="737"/>
      <c r="H69" s="737"/>
      <c r="I69" s="72"/>
      <c r="J69" s="740" t="s">
        <v>418</v>
      </c>
      <c r="K69" s="741"/>
      <c r="L69" s="741"/>
      <c r="M69" s="741"/>
      <c r="N69" s="741"/>
      <c r="O69" s="741"/>
      <c r="P69" s="741"/>
      <c r="Q69" s="741"/>
      <c r="R69" s="741"/>
      <c r="S69" s="741"/>
      <c r="T69" s="741"/>
      <c r="U69" s="741"/>
      <c r="V69" s="741"/>
      <c r="W69" s="741"/>
      <c r="X69" s="741"/>
      <c r="Y69" s="741"/>
      <c r="Z69" s="741"/>
      <c r="AA69" s="741"/>
      <c r="AB69" s="741"/>
      <c r="AC69" s="741"/>
      <c r="AD69" s="741"/>
      <c r="AE69" s="741"/>
      <c r="AF69" s="741"/>
      <c r="AG69" s="741"/>
      <c r="AH69" s="741"/>
      <c r="AI69" s="741"/>
      <c r="AJ69" s="741"/>
      <c r="AK69" s="741"/>
      <c r="AL69" s="741"/>
      <c r="AM69" s="741"/>
      <c r="AN69" s="741"/>
      <c r="AO69" s="741"/>
      <c r="AP69" s="741"/>
      <c r="AQ69" s="741"/>
      <c r="AR69" s="741"/>
      <c r="AS69" s="741"/>
      <c r="AT69" s="742"/>
    </row>
    <row r="70" spans="1:46" s="41" customFormat="1" ht="6" customHeight="1" x14ac:dyDescent="0.15">
      <c r="A70" s="73"/>
      <c r="B70" s="738"/>
      <c r="C70" s="738"/>
      <c r="D70" s="738"/>
      <c r="E70" s="738"/>
      <c r="F70" s="738"/>
      <c r="G70" s="738"/>
      <c r="H70" s="738"/>
      <c r="I70" s="74"/>
      <c r="J70" s="75"/>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7"/>
    </row>
    <row r="71" spans="1:46" s="41" customFormat="1" ht="21.75" customHeight="1" x14ac:dyDescent="0.15">
      <c r="A71" s="73"/>
      <c r="B71" s="738"/>
      <c r="C71" s="738"/>
      <c r="D71" s="738"/>
      <c r="E71" s="738"/>
      <c r="F71" s="738"/>
      <c r="G71" s="738"/>
      <c r="H71" s="738"/>
      <c r="I71" s="74"/>
      <c r="J71" s="75"/>
      <c r="K71" s="76"/>
      <c r="L71" s="76"/>
      <c r="M71" s="76"/>
      <c r="N71" s="76"/>
      <c r="O71" s="76"/>
      <c r="P71" s="76"/>
      <c r="Q71" s="76"/>
      <c r="R71" s="76"/>
      <c r="S71" s="76"/>
      <c r="T71" s="76"/>
      <c r="U71" s="76"/>
      <c r="V71" s="76"/>
      <c r="W71" s="76"/>
      <c r="X71" s="743" t="s">
        <v>419</v>
      </c>
      <c r="Y71" s="743"/>
      <c r="Z71" s="743"/>
      <c r="AA71" s="744" t="str">
        <f>'01.入会申込書'!M35</f>
        <v/>
      </c>
      <c r="AB71" s="744"/>
      <c r="AC71" s="744"/>
      <c r="AD71" s="744"/>
      <c r="AE71" s="744"/>
      <c r="AF71" s="744"/>
      <c r="AG71" s="744"/>
      <c r="AH71" s="744"/>
      <c r="AI71" s="744"/>
      <c r="AJ71" s="744"/>
      <c r="AK71" s="744"/>
      <c r="AL71" s="744"/>
      <c r="AM71" s="744"/>
      <c r="AN71" s="744"/>
      <c r="AO71" s="744"/>
      <c r="AP71" s="744"/>
      <c r="AQ71" s="744"/>
      <c r="AR71" s="744"/>
      <c r="AS71" s="744"/>
      <c r="AT71" s="77"/>
    </row>
    <row r="72" spans="1:46" s="41" customFormat="1" ht="18.75" customHeight="1" x14ac:dyDescent="0.15">
      <c r="A72" s="73"/>
      <c r="B72" s="738"/>
      <c r="C72" s="738"/>
      <c r="D72" s="738"/>
      <c r="E72" s="738"/>
      <c r="F72" s="738"/>
      <c r="G72" s="738"/>
      <c r="H72" s="738"/>
      <c r="I72" s="74"/>
      <c r="J72" s="75"/>
      <c r="K72" s="76"/>
      <c r="L72" s="76"/>
      <c r="M72" s="76"/>
      <c r="N72" s="76"/>
      <c r="O72" s="76"/>
      <c r="P72" s="76"/>
      <c r="Q72" s="76"/>
      <c r="R72" s="76"/>
      <c r="S72" s="76"/>
      <c r="T72" s="76"/>
      <c r="U72" s="76"/>
      <c r="V72" s="76"/>
      <c r="W72" s="76"/>
      <c r="X72" s="743" t="s">
        <v>420</v>
      </c>
      <c r="Y72" s="743"/>
      <c r="Z72" s="743"/>
      <c r="AA72" s="744" t="str">
        <f>'01.入会申込書'!M47</f>
        <v/>
      </c>
      <c r="AB72" s="744"/>
      <c r="AC72" s="744"/>
      <c r="AD72" s="744"/>
      <c r="AE72" s="744"/>
      <c r="AF72" s="744"/>
      <c r="AG72" s="744"/>
      <c r="AH72" s="744"/>
      <c r="AI72" s="744"/>
      <c r="AJ72" s="744"/>
      <c r="AK72" s="744"/>
      <c r="AL72" s="744"/>
      <c r="AM72" s="744"/>
      <c r="AN72" s="744"/>
      <c r="AO72" s="744"/>
      <c r="AP72" s="744"/>
      <c r="AQ72" s="744"/>
      <c r="AR72" s="744"/>
      <c r="AS72" s="744"/>
      <c r="AT72" s="77"/>
    </row>
    <row r="73" spans="1:46" s="41" customFormat="1" ht="5.25" customHeight="1" x14ac:dyDescent="0.15">
      <c r="A73" s="78"/>
      <c r="B73" s="739"/>
      <c r="C73" s="739"/>
      <c r="D73" s="739"/>
      <c r="E73" s="739"/>
      <c r="F73" s="739"/>
      <c r="G73" s="739"/>
      <c r="H73" s="739"/>
      <c r="I73" s="79"/>
      <c r="J73" s="106"/>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8"/>
    </row>
    <row r="74" spans="1:46" s="41" customFormat="1" ht="6" customHeight="1" x14ac:dyDescent="0.15">
      <c r="A74" s="537"/>
      <c r="B74" s="537"/>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537"/>
      <c r="AB74" s="537"/>
      <c r="AC74" s="537"/>
      <c r="AD74" s="537"/>
      <c r="AE74" s="537"/>
      <c r="AF74" s="537"/>
      <c r="AG74" s="537"/>
      <c r="AH74" s="537"/>
      <c r="AI74" s="537"/>
      <c r="AJ74" s="537"/>
      <c r="AK74" s="537"/>
      <c r="AL74" s="537"/>
      <c r="AM74" s="537"/>
      <c r="AN74" s="537"/>
      <c r="AO74" s="537"/>
      <c r="AP74" s="537"/>
      <c r="AQ74" s="537"/>
      <c r="AR74" s="537"/>
      <c r="AS74" s="537"/>
      <c r="AT74" s="537"/>
    </row>
    <row r="75" spans="1:46" s="41" customFormat="1" ht="16.5" customHeight="1" x14ac:dyDescent="0.15">
      <c r="B75" s="745" t="s">
        <v>421</v>
      </c>
      <c r="C75" s="746"/>
      <c r="D75" s="746"/>
      <c r="E75" s="746"/>
      <c r="F75" s="746"/>
      <c r="G75" s="746"/>
      <c r="H75" s="746"/>
      <c r="I75" s="746"/>
      <c r="J75" s="746"/>
      <c r="K75" s="746"/>
      <c r="L75" s="746"/>
      <c r="M75" s="746"/>
      <c r="N75" s="746"/>
      <c r="O75" s="746"/>
      <c r="P75" s="746"/>
      <c r="Q75" s="746"/>
      <c r="R75" s="746"/>
      <c r="S75" s="746"/>
      <c r="T75" s="746"/>
      <c r="U75" s="746"/>
      <c r="V75" s="80"/>
      <c r="W75" s="80"/>
      <c r="X75" s="80"/>
      <c r="Y75" s="80"/>
      <c r="Z75" s="80"/>
      <c r="AA75" s="80"/>
      <c r="AB75" s="80"/>
      <c r="AC75" s="80"/>
      <c r="AD75" s="80"/>
      <c r="AE75" s="80"/>
      <c r="AF75" s="80"/>
      <c r="AG75" s="80"/>
      <c r="AH75" s="80"/>
      <c r="AI75" s="81"/>
      <c r="AJ75" s="81"/>
      <c r="AK75" s="81"/>
    </row>
    <row r="76" spans="1:46" s="41" customFormat="1" ht="10.5" customHeight="1" x14ac:dyDescent="0.15">
      <c r="B76" s="747" t="s">
        <v>422</v>
      </c>
      <c r="C76" s="747"/>
      <c r="D76" s="747"/>
      <c r="E76" s="747"/>
      <c r="F76" s="747"/>
      <c r="G76" s="747"/>
      <c r="H76" s="747"/>
      <c r="I76" s="747"/>
      <c r="J76" s="747"/>
      <c r="K76" s="747"/>
      <c r="L76" s="747"/>
      <c r="M76" s="747"/>
      <c r="N76" s="747"/>
      <c r="O76" s="747"/>
      <c r="P76" s="747"/>
      <c r="Q76" s="747"/>
      <c r="R76" s="747"/>
      <c r="S76" s="747"/>
      <c r="T76" s="747"/>
      <c r="U76" s="747"/>
      <c r="V76" s="747"/>
      <c r="W76" s="747"/>
      <c r="X76" s="747"/>
      <c r="Y76" s="747"/>
      <c r="Z76" s="747"/>
      <c r="AA76" s="747"/>
      <c r="AB76" s="747"/>
      <c r="AC76" s="747"/>
      <c r="AD76" s="747"/>
      <c r="AE76" s="747"/>
      <c r="AF76" s="747"/>
      <c r="AG76" s="747"/>
      <c r="AH76" s="747"/>
      <c r="AI76" s="747"/>
      <c r="AJ76" s="747"/>
      <c r="AK76" s="747"/>
      <c r="AL76" s="747"/>
      <c r="AM76" s="747"/>
      <c r="AN76" s="747"/>
      <c r="AO76" s="747"/>
      <c r="AP76" s="747"/>
      <c r="AQ76" s="747"/>
      <c r="AR76" s="747"/>
      <c r="AS76" s="747"/>
      <c r="AT76" s="747"/>
    </row>
    <row r="77" spans="1:46" s="41" customFormat="1" ht="29.25" customHeight="1" x14ac:dyDescent="0.15">
      <c r="B77" s="747"/>
      <c r="C77" s="747"/>
      <c r="D77" s="747"/>
      <c r="E77" s="747"/>
      <c r="F77" s="747"/>
      <c r="G77" s="747"/>
      <c r="H77" s="747"/>
      <c r="I77" s="747"/>
      <c r="J77" s="747"/>
      <c r="K77" s="747"/>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7"/>
      <c r="AI77" s="747"/>
      <c r="AJ77" s="747"/>
      <c r="AK77" s="747"/>
      <c r="AL77" s="747"/>
      <c r="AM77" s="747"/>
      <c r="AN77" s="747"/>
      <c r="AO77" s="747"/>
      <c r="AP77" s="747"/>
      <c r="AQ77" s="747"/>
      <c r="AR77" s="747"/>
      <c r="AS77" s="747"/>
      <c r="AT77" s="747"/>
    </row>
    <row r="78" spans="1:46" s="41" customFormat="1" ht="32.25" customHeight="1" x14ac:dyDescent="0.15">
      <c r="B78" s="747"/>
      <c r="C78" s="747"/>
      <c r="D78" s="747"/>
      <c r="E78" s="747"/>
      <c r="F78" s="747"/>
      <c r="G78" s="747"/>
      <c r="H78" s="747"/>
      <c r="I78" s="747"/>
      <c r="J78" s="747"/>
      <c r="K78" s="747"/>
      <c r="L78" s="747"/>
      <c r="M78" s="747"/>
      <c r="N78" s="747"/>
      <c r="O78" s="747"/>
      <c r="P78" s="747"/>
      <c r="Q78" s="747"/>
      <c r="R78" s="747"/>
      <c r="S78" s="747"/>
      <c r="T78" s="747"/>
      <c r="U78" s="747"/>
      <c r="V78" s="747"/>
      <c r="W78" s="747"/>
      <c r="X78" s="747"/>
      <c r="Y78" s="747"/>
      <c r="Z78" s="747"/>
      <c r="AA78" s="747"/>
      <c r="AB78" s="747"/>
      <c r="AC78" s="747"/>
      <c r="AD78" s="747"/>
      <c r="AE78" s="747"/>
      <c r="AF78" s="747"/>
      <c r="AG78" s="747"/>
      <c r="AH78" s="747"/>
      <c r="AI78" s="747"/>
      <c r="AJ78" s="747"/>
      <c r="AK78" s="747"/>
      <c r="AL78" s="747"/>
      <c r="AM78" s="747"/>
      <c r="AN78" s="747"/>
      <c r="AO78" s="747"/>
      <c r="AP78" s="747"/>
      <c r="AQ78" s="747"/>
      <c r="AR78" s="747"/>
      <c r="AS78" s="747"/>
      <c r="AT78" s="747"/>
    </row>
    <row r="79" spans="1:46"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749" t="str">
        <f>"令和"&amp;'01.入会申込書'!AP25&amp;"年"&amp;'01.入会申込書'!AT25&amp;"月"&amp;'01.入会申込書'!AX25&amp;"日"</f>
        <v>令和年月日</v>
      </c>
      <c r="AN79" s="749"/>
      <c r="AO79" s="749"/>
      <c r="AP79" s="749"/>
      <c r="AQ79" s="749"/>
      <c r="AR79" s="749"/>
      <c r="AS79" s="749"/>
      <c r="AT79" s="749"/>
    </row>
    <row r="80" spans="1:46" x14ac:dyDescent="0.15">
      <c r="A80" s="750" t="s">
        <v>423</v>
      </c>
      <c r="B80" s="750"/>
      <c r="C80" s="750"/>
      <c r="D80" s="750"/>
      <c r="E80" s="750"/>
      <c r="F80" s="750"/>
      <c r="G80" s="750"/>
      <c r="H80" s="750"/>
      <c r="I80" s="750"/>
      <c r="J80" s="750"/>
      <c r="K80" s="750"/>
      <c r="L80" s="750"/>
      <c r="M80" s="750"/>
      <c r="N80" s="750"/>
      <c r="O80" s="750"/>
      <c r="P80" s="750"/>
      <c r="Q80" s="750"/>
      <c r="R80" s="750"/>
      <c r="S80" s="750"/>
      <c r="T80" s="750"/>
      <c r="U80" s="750"/>
      <c r="V80" s="750"/>
      <c r="W80" s="750"/>
      <c r="X80" s="750"/>
      <c r="Y80" s="750"/>
      <c r="Z80" s="750"/>
      <c r="AA80" s="750"/>
      <c r="AB80" s="750"/>
      <c r="AC80" s="750"/>
      <c r="AD80" s="750"/>
      <c r="AE80" s="750"/>
      <c r="AF80" s="750"/>
      <c r="AG80" s="750"/>
      <c r="AH80" s="750"/>
      <c r="AI80" s="750"/>
      <c r="AJ80" s="750"/>
      <c r="AK80" s="750"/>
      <c r="AL80" s="750"/>
      <c r="AM80" s="750"/>
      <c r="AN80" s="750"/>
      <c r="AO80" s="750"/>
      <c r="AP80" s="750"/>
      <c r="AQ80" s="750"/>
      <c r="AR80" s="750"/>
      <c r="AS80" s="750"/>
      <c r="AT80" s="750"/>
    </row>
    <row r="81" spans="1:46"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604" t="s">
        <v>424</v>
      </c>
      <c r="AH81" s="604"/>
      <c r="AI81" s="604"/>
      <c r="AJ81" s="604"/>
      <c r="AK81" s="604"/>
      <c r="AL81" s="604"/>
      <c r="AM81" s="604"/>
      <c r="AN81" s="604"/>
      <c r="AO81" s="604"/>
      <c r="AP81" s="604"/>
      <c r="AQ81" s="604"/>
      <c r="AR81" s="604"/>
      <c r="AS81" s="604"/>
      <c r="AT81" s="604"/>
    </row>
    <row r="82" spans="1:46"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604"/>
      <c r="AH82" s="604"/>
      <c r="AI82" s="604"/>
      <c r="AJ82" s="604"/>
      <c r="AK82" s="604"/>
      <c r="AL82" s="604"/>
      <c r="AM82" s="604"/>
      <c r="AN82" s="604"/>
      <c r="AO82" s="604"/>
      <c r="AP82" s="604"/>
      <c r="AQ82" s="604"/>
      <c r="AR82" s="604"/>
      <c r="AS82" s="604"/>
      <c r="AT82" s="604"/>
    </row>
    <row r="83" spans="1:46" x14ac:dyDescent="0.15">
      <c r="A83" s="453" t="s">
        <v>425</v>
      </c>
      <c r="B83" s="453"/>
      <c r="C83" s="453"/>
      <c r="D83" s="453"/>
      <c r="E83" s="453"/>
      <c r="F83" s="453"/>
      <c r="G83" s="453"/>
      <c r="H83" s="453"/>
      <c r="I83" s="453"/>
      <c r="J83" s="453"/>
      <c r="K83" s="453"/>
      <c r="L83" s="453"/>
      <c r="M83" s="453"/>
      <c r="N83" s="453"/>
      <c r="O83" s="453"/>
      <c r="P83" s="453"/>
      <c r="Q83" s="453"/>
      <c r="R83" s="453"/>
      <c r="S83" s="453"/>
      <c r="T83" s="453"/>
      <c r="U83" s="453"/>
      <c r="V83" s="453"/>
      <c r="W83" s="453"/>
      <c r="X83" s="453"/>
      <c r="Y83" s="453"/>
      <c r="Z83" s="453"/>
      <c r="AA83" s="453"/>
      <c r="AB83" s="453"/>
      <c r="AC83" s="453"/>
      <c r="AD83" s="453"/>
      <c r="AE83" s="453"/>
      <c r="AF83" s="453"/>
      <c r="AG83" s="453"/>
      <c r="AH83" s="453"/>
      <c r="AI83" s="453"/>
      <c r="AJ83" s="453"/>
      <c r="AK83" s="453"/>
      <c r="AL83" s="453"/>
      <c r="AM83" s="453"/>
      <c r="AN83" s="453"/>
      <c r="AO83" s="453"/>
      <c r="AP83" s="453"/>
      <c r="AQ83" s="453"/>
      <c r="AR83" s="453"/>
      <c r="AS83" s="453"/>
      <c r="AT83" s="453"/>
    </row>
    <row r="84" spans="1:46" x14ac:dyDescent="0.15">
      <c r="A84" s="453"/>
      <c r="B84" s="453"/>
      <c r="C84" s="453"/>
      <c r="D84" s="453"/>
      <c r="E84" s="453"/>
      <c r="F84" s="453"/>
      <c r="G84" s="453"/>
      <c r="H84" s="453"/>
      <c r="I84" s="453"/>
      <c r="J84" s="453"/>
      <c r="K84" s="453"/>
      <c r="L84" s="453"/>
      <c r="M84" s="453"/>
      <c r="N84" s="453"/>
      <c r="O84" s="453"/>
      <c r="P84" s="453"/>
      <c r="Q84" s="453"/>
      <c r="R84" s="453"/>
      <c r="S84" s="453"/>
      <c r="T84" s="453"/>
      <c r="U84" s="453"/>
      <c r="V84" s="453"/>
      <c r="W84" s="453"/>
      <c r="X84" s="453"/>
      <c r="Y84" s="453"/>
      <c r="Z84" s="453"/>
      <c r="AA84" s="453"/>
      <c r="AB84" s="453"/>
      <c r="AC84" s="453"/>
      <c r="AD84" s="453"/>
      <c r="AE84" s="453"/>
      <c r="AF84" s="453"/>
      <c r="AG84" s="453"/>
      <c r="AH84" s="453"/>
      <c r="AI84" s="453"/>
      <c r="AJ84" s="453"/>
      <c r="AK84" s="453"/>
      <c r="AL84" s="453"/>
      <c r="AM84" s="453"/>
      <c r="AN84" s="453"/>
      <c r="AO84" s="453"/>
      <c r="AP84" s="453"/>
      <c r="AQ84" s="453"/>
      <c r="AR84" s="453"/>
      <c r="AS84" s="453"/>
      <c r="AT84" s="453"/>
    </row>
    <row r="85" spans="1:46" x14ac:dyDescent="0.15">
      <c r="A85" s="751" t="s">
        <v>426</v>
      </c>
      <c r="B85" s="751"/>
      <c r="C85" s="751"/>
      <c r="D85" s="751"/>
      <c r="E85" s="751"/>
      <c r="F85" s="751"/>
      <c r="G85" s="751"/>
      <c r="H85" s="751"/>
      <c r="I85" s="751"/>
      <c r="J85" s="751"/>
      <c r="K85" s="751"/>
      <c r="L85" s="751"/>
      <c r="M85" s="751"/>
      <c r="N85" s="751"/>
      <c r="O85" s="748" t="s">
        <v>332</v>
      </c>
      <c r="P85" s="748"/>
      <c r="Q85" s="748"/>
      <c r="R85" s="748"/>
      <c r="S85" s="748"/>
      <c r="T85" s="748"/>
      <c r="U85" s="748"/>
      <c r="V85" s="748"/>
      <c r="W85" s="748"/>
      <c r="X85" s="748"/>
      <c r="Y85" s="748"/>
      <c r="Z85" s="748"/>
      <c r="AA85" s="748"/>
      <c r="AB85" s="748"/>
      <c r="AC85" s="748"/>
      <c r="AD85" s="748"/>
      <c r="AE85" s="748"/>
      <c r="AF85" s="748"/>
      <c r="AG85" s="748"/>
      <c r="AH85" s="748"/>
      <c r="AI85" s="748"/>
      <c r="AJ85" s="748"/>
      <c r="AK85" s="748"/>
      <c r="AL85" s="748"/>
      <c r="AM85" s="748"/>
      <c r="AN85" s="748"/>
      <c r="AO85" s="748"/>
      <c r="AP85" s="748"/>
      <c r="AQ85" s="748"/>
      <c r="AR85" s="748"/>
      <c r="AS85" s="748"/>
      <c r="AT85" s="748"/>
    </row>
    <row r="86" spans="1:46" x14ac:dyDescent="0.15">
      <c r="A86" s="751"/>
      <c r="B86" s="751"/>
      <c r="C86" s="751"/>
      <c r="D86" s="751"/>
      <c r="E86" s="751"/>
      <c r="F86" s="751"/>
      <c r="G86" s="751"/>
      <c r="H86" s="751"/>
      <c r="I86" s="751"/>
      <c r="J86" s="751"/>
      <c r="K86" s="751"/>
      <c r="L86" s="751"/>
      <c r="M86" s="751"/>
      <c r="N86" s="751"/>
      <c r="O86" s="748"/>
      <c r="P86" s="748"/>
      <c r="Q86" s="748"/>
      <c r="R86" s="748"/>
      <c r="S86" s="748"/>
      <c r="T86" s="748"/>
      <c r="U86" s="748"/>
      <c r="V86" s="748"/>
      <c r="W86" s="748"/>
      <c r="X86" s="748"/>
      <c r="Y86" s="748"/>
      <c r="Z86" s="748"/>
      <c r="AA86" s="748"/>
      <c r="AB86" s="748"/>
      <c r="AC86" s="748"/>
      <c r="AD86" s="748"/>
      <c r="AE86" s="748"/>
      <c r="AF86" s="748"/>
      <c r="AG86" s="748"/>
      <c r="AH86" s="748"/>
      <c r="AI86" s="748"/>
      <c r="AJ86" s="748"/>
      <c r="AK86" s="748"/>
      <c r="AL86" s="748"/>
      <c r="AM86" s="748"/>
      <c r="AN86" s="748"/>
      <c r="AO86" s="748"/>
      <c r="AP86" s="748"/>
      <c r="AQ86" s="748"/>
      <c r="AR86" s="748"/>
      <c r="AS86" s="748"/>
      <c r="AT86" s="748"/>
    </row>
    <row r="87" spans="1:46" x14ac:dyDescent="0.15">
      <c r="A87" s="748" t="s">
        <v>427</v>
      </c>
      <c r="B87" s="748"/>
      <c r="C87" s="748"/>
      <c r="D87" s="748"/>
      <c r="E87" s="748"/>
      <c r="F87" s="748"/>
      <c r="G87" s="748"/>
      <c r="H87" s="748"/>
      <c r="I87" s="751" t="s">
        <v>363</v>
      </c>
      <c r="J87" s="751"/>
      <c r="K87" s="751"/>
      <c r="L87" s="751"/>
      <c r="M87" s="751"/>
      <c r="N87" s="751"/>
      <c r="O87" s="748" t="s">
        <v>428</v>
      </c>
      <c r="P87" s="748"/>
      <c r="Q87" s="748"/>
      <c r="R87" s="748"/>
      <c r="S87" s="748"/>
      <c r="T87" s="748"/>
      <c r="U87" s="748"/>
      <c r="V87" s="748"/>
      <c r="W87" s="748"/>
      <c r="X87" s="748"/>
      <c r="Y87" s="748"/>
      <c r="Z87" s="748"/>
      <c r="AA87" s="748"/>
      <c r="AB87" s="748"/>
      <c r="AC87" s="748"/>
      <c r="AD87" s="748"/>
      <c r="AE87" s="748"/>
      <c r="AF87" s="748"/>
      <c r="AG87" s="748"/>
      <c r="AH87" s="748"/>
      <c r="AI87" s="748"/>
      <c r="AJ87" s="748"/>
      <c r="AK87" s="748"/>
      <c r="AL87" s="748"/>
      <c r="AM87" s="748"/>
      <c r="AN87" s="748"/>
      <c r="AO87" s="748"/>
      <c r="AP87" s="748"/>
      <c r="AQ87" s="748"/>
      <c r="AR87" s="748"/>
      <c r="AS87" s="748"/>
      <c r="AT87" s="748"/>
    </row>
    <row r="88" spans="1:46" x14ac:dyDescent="0.15">
      <c r="A88" s="748"/>
      <c r="B88" s="748"/>
      <c r="C88" s="748"/>
      <c r="D88" s="748"/>
      <c r="E88" s="748"/>
      <c r="F88" s="748"/>
      <c r="G88" s="748"/>
      <c r="H88" s="748"/>
      <c r="I88" s="751"/>
      <c r="J88" s="751"/>
      <c r="K88" s="751"/>
      <c r="L88" s="751"/>
      <c r="M88" s="751"/>
      <c r="N88" s="751"/>
      <c r="O88" s="748"/>
      <c r="P88" s="748"/>
      <c r="Q88" s="748"/>
      <c r="R88" s="748"/>
      <c r="S88" s="748"/>
      <c r="T88" s="748"/>
      <c r="U88" s="748"/>
      <c r="V88" s="748"/>
      <c r="W88" s="748"/>
      <c r="X88" s="748"/>
      <c r="Y88" s="748"/>
      <c r="Z88" s="748"/>
      <c r="AA88" s="748"/>
      <c r="AB88" s="748"/>
      <c r="AC88" s="748"/>
      <c r="AD88" s="748"/>
      <c r="AE88" s="748"/>
      <c r="AF88" s="748"/>
      <c r="AG88" s="748"/>
      <c r="AH88" s="748"/>
      <c r="AI88" s="748"/>
      <c r="AJ88" s="748"/>
      <c r="AK88" s="748"/>
      <c r="AL88" s="748"/>
      <c r="AM88" s="748"/>
      <c r="AN88" s="748"/>
      <c r="AO88" s="748"/>
      <c r="AP88" s="748"/>
      <c r="AQ88" s="748"/>
      <c r="AR88" s="748"/>
      <c r="AS88" s="748"/>
      <c r="AT88" s="748"/>
    </row>
    <row r="89" spans="1:46" x14ac:dyDescent="0.15">
      <c r="A89" s="748"/>
      <c r="B89" s="748"/>
      <c r="C89" s="748"/>
      <c r="D89" s="748"/>
      <c r="E89" s="748"/>
      <c r="F89" s="748"/>
      <c r="G89" s="748"/>
      <c r="H89" s="748"/>
      <c r="I89" s="751" t="s">
        <v>429</v>
      </c>
      <c r="J89" s="751"/>
      <c r="K89" s="751"/>
      <c r="L89" s="751"/>
      <c r="M89" s="751"/>
      <c r="N89" s="751"/>
      <c r="O89" s="748" t="s">
        <v>430</v>
      </c>
      <c r="P89" s="748"/>
      <c r="Q89" s="748"/>
      <c r="R89" s="748"/>
      <c r="S89" s="748"/>
      <c r="T89" s="748"/>
      <c r="U89" s="748"/>
      <c r="V89" s="748"/>
      <c r="W89" s="748"/>
      <c r="X89" s="748"/>
      <c r="Y89" s="748"/>
      <c r="Z89" s="748"/>
      <c r="AA89" s="748"/>
      <c r="AB89" s="748"/>
      <c r="AC89" s="748"/>
      <c r="AD89" s="748"/>
      <c r="AE89" s="748"/>
      <c r="AF89" s="748"/>
      <c r="AG89" s="748"/>
      <c r="AH89" s="748"/>
      <c r="AI89" s="748"/>
      <c r="AJ89" s="748"/>
      <c r="AK89" s="748"/>
      <c r="AL89" s="748"/>
      <c r="AM89" s="748"/>
      <c r="AN89" s="748"/>
      <c r="AO89" s="748"/>
      <c r="AP89" s="748"/>
      <c r="AQ89" s="748"/>
      <c r="AR89" s="748"/>
      <c r="AS89" s="748"/>
      <c r="AT89" s="748"/>
    </row>
    <row r="90" spans="1:46" x14ac:dyDescent="0.15">
      <c r="A90" s="748"/>
      <c r="B90" s="748"/>
      <c r="C90" s="748"/>
      <c r="D90" s="748"/>
      <c r="E90" s="748"/>
      <c r="F90" s="748"/>
      <c r="G90" s="748"/>
      <c r="H90" s="748"/>
      <c r="I90" s="751"/>
      <c r="J90" s="751"/>
      <c r="K90" s="751"/>
      <c r="L90" s="751"/>
      <c r="M90" s="751"/>
      <c r="N90" s="751"/>
      <c r="O90" s="748"/>
      <c r="P90" s="748"/>
      <c r="Q90" s="748"/>
      <c r="R90" s="748"/>
      <c r="S90" s="748"/>
      <c r="T90" s="748"/>
      <c r="U90" s="748"/>
      <c r="V90" s="748"/>
      <c r="W90" s="748"/>
      <c r="X90" s="748"/>
      <c r="Y90" s="748"/>
      <c r="Z90" s="748"/>
      <c r="AA90" s="748"/>
      <c r="AB90" s="748"/>
      <c r="AC90" s="748"/>
      <c r="AD90" s="748"/>
      <c r="AE90" s="748"/>
      <c r="AF90" s="748"/>
      <c r="AG90" s="748"/>
      <c r="AH90" s="748"/>
      <c r="AI90" s="748"/>
      <c r="AJ90" s="748"/>
      <c r="AK90" s="748"/>
      <c r="AL90" s="748"/>
      <c r="AM90" s="748"/>
      <c r="AN90" s="748"/>
      <c r="AO90" s="748"/>
      <c r="AP90" s="748"/>
      <c r="AQ90" s="748"/>
      <c r="AR90" s="748"/>
      <c r="AS90" s="748"/>
      <c r="AT90" s="748"/>
    </row>
    <row r="91" spans="1:46" x14ac:dyDescent="0.15">
      <c r="A91" s="748"/>
      <c r="B91" s="748"/>
      <c r="C91" s="748"/>
      <c r="D91" s="748"/>
      <c r="E91" s="748"/>
      <c r="F91" s="748"/>
      <c r="G91" s="748"/>
      <c r="H91" s="748"/>
      <c r="I91" s="751"/>
      <c r="J91" s="751"/>
      <c r="K91" s="751"/>
      <c r="L91" s="751"/>
      <c r="M91" s="751"/>
      <c r="N91" s="751"/>
      <c r="O91" s="748"/>
      <c r="P91" s="748"/>
      <c r="Q91" s="748"/>
      <c r="R91" s="748"/>
      <c r="S91" s="748"/>
      <c r="T91" s="748"/>
      <c r="U91" s="748"/>
      <c r="V91" s="748"/>
      <c r="W91" s="748"/>
      <c r="X91" s="748"/>
      <c r="Y91" s="748"/>
      <c r="Z91" s="748"/>
      <c r="AA91" s="748"/>
      <c r="AB91" s="748"/>
      <c r="AC91" s="748"/>
      <c r="AD91" s="748"/>
      <c r="AE91" s="748"/>
      <c r="AF91" s="748"/>
      <c r="AG91" s="748"/>
      <c r="AH91" s="748"/>
      <c r="AI91" s="748"/>
      <c r="AJ91" s="748"/>
      <c r="AK91" s="748"/>
      <c r="AL91" s="748"/>
      <c r="AM91" s="748"/>
      <c r="AN91" s="748"/>
      <c r="AO91" s="748"/>
      <c r="AP91" s="748"/>
      <c r="AQ91" s="748"/>
      <c r="AR91" s="748"/>
      <c r="AS91" s="748"/>
      <c r="AT91" s="748"/>
    </row>
    <row r="92" spans="1:46" x14ac:dyDescent="0.15">
      <c r="A92" s="751" t="s">
        <v>431</v>
      </c>
      <c r="B92" s="751"/>
      <c r="C92" s="751"/>
      <c r="D92" s="751"/>
      <c r="E92" s="751"/>
      <c r="F92" s="751"/>
      <c r="G92" s="751"/>
      <c r="H92" s="751"/>
      <c r="I92" s="751" t="s">
        <v>363</v>
      </c>
      <c r="J92" s="751"/>
      <c r="K92" s="751"/>
      <c r="L92" s="751"/>
      <c r="M92" s="751"/>
      <c r="N92" s="751"/>
      <c r="O92" s="748" t="s">
        <v>432</v>
      </c>
      <c r="P92" s="748"/>
      <c r="Q92" s="748"/>
      <c r="R92" s="748"/>
      <c r="S92" s="748"/>
      <c r="T92" s="748"/>
      <c r="U92" s="748"/>
      <c r="V92" s="748"/>
      <c r="W92" s="748"/>
      <c r="X92" s="748"/>
      <c r="Y92" s="748"/>
      <c r="Z92" s="748"/>
      <c r="AA92" s="748"/>
      <c r="AB92" s="748"/>
      <c r="AC92" s="748"/>
      <c r="AD92" s="748"/>
      <c r="AE92" s="748"/>
      <c r="AF92" s="748"/>
      <c r="AG92" s="748"/>
      <c r="AH92" s="748"/>
      <c r="AI92" s="748"/>
      <c r="AJ92" s="748"/>
      <c r="AK92" s="748"/>
      <c r="AL92" s="748"/>
      <c r="AM92" s="748"/>
      <c r="AN92" s="748"/>
      <c r="AO92" s="748"/>
      <c r="AP92" s="748"/>
      <c r="AQ92" s="748"/>
      <c r="AR92" s="748"/>
      <c r="AS92" s="748"/>
      <c r="AT92" s="748"/>
    </row>
    <row r="93" spans="1:46" x14ac:dyDescent="0.15">
      <c r="A93" s="751"/>
      <c r="B93" s="751"/>
      <c r="C93" s="751"/>
      <c r="D93" s="751"/>
      <c r="E93" s="751"/>
      <c r="F93" s="751"/>
      <c r="G93" s="751"/>
      <c r="H93" s="751"/>
      <c r="I93" s="751"/>
      <c r="J93" s="751"/>
      <c r="K93" s="751"/>
      <c r="L93" s="751"/>
      <c r="M93" s="751"/>
      <c r="N93" s="751"/>
      <c r="O93" s="748"/>
      <c r="P93" s="748"/>
      <c r="Q93" s="748"/>
      <c r="R93" s="748"/>
      <c r="S93" s="748"/>
      <c r="T93" s="748"/>
      <c r="U93" s="748"/>
      <c r="V93" s="748"/>
      <c r="W93" s="748"/>
      <c r="X93" s="748"/>
      <c r="Y93" s="748"/>
      <c r="Z93" s="748"/>
      <c r="AA93" s="748"/>
      <c r="AB93" s="748"/>
      <c r="AC93" s="748"/>
      <c r="AD93" s="748"/>
      <c r="AE93" s="748"/>
      <c r="AF93" s="748"/>
      <c r="AG93" s="748"/>
      <c r="AH93" s="748"/>
      <c r="AI93" s="748"/>
      <c r="AJ93" s="748"/>
      <c r="AK93" s="748"/>
      <c r="AL93" s="748"/>
      <c r="AM93" s="748"/>
      <c r="AN93" s="748"/>
      <c r="AO93" s="748"/>
      <c r="AP93" s="748"/>
      <c r="AQ93" s="748"/>
      <c r="AR93" s="748"/>
      <c r="AS93" s="748"/>
      <c r="AT93" s="748"/>
    </row>
    <row r="94" spans="1:46" x14ac:dyDescent="0.15">
      <c r="A94" s="751"/>
      <c r="B94" s="751"/>
      <c r="C94" s="751"/>
      <c r="D94" s="751"/>
      <c r="E94" s="751"/>
      <c r="F94" s="751"/>
      <c r="G94" s="751"/>
      <c r="H94" s="751"/>
      <c r="I94" s="751"/>
      <c r="J94" s="751"/>
      <c r="K94" s="751"/>
      <c r="L94" s="751"/>
      <c r="M94" s="751"/>
      <c r="N94" s="751"/>
      <c r="O94" s="748"/>
      <c r="P94" s="748"/>
      <c r="Q94" s="748"/>
      <c r="R94" s="748"/>
      <c r="S94" s="748"/>
      <c r="T94" s="748"/>
      <c r="U94" s="748"/>
      <c r="V94" s="748"/>
      <c r="W94" s="748"/>
      <c r="X94" s="748"/>
      <c r="Y94" s="748"/>
      <c r="Z94" s="748"/>
      <c r="AA94" s="748"/>
      <c r="AB94" s="748"/>
      <c r="AC94" s="748"/>
      <c r="AD94" s="748"/>
      <c r="AE94" s="748"/>
      <c r="AF94" s="748"/>
      <c r="AG94" s="748"/>
      <c r="AH94" s="748"/>
      <c r="AI94" s="748"/>
      <c r="AJ94" s="748"/>
      <c r="AK94" s="748"/>
      <c r="AL94" s="748"/>
      <c r="AM94" s="748"/>
      <c r="AN94" s="748"/>
      <c r="AO94" s="748"/>
      <c r="AP94" s="748"/>
      <c r="AQ94" s="748"/>
      <c r="AR94" s="748"/>
      <c r="AS94" s="748"/>
      <c r="AT94" s="748"/>
    </row>
    <row r="95" spans="1:46" x14ac:dyDescent="0.15">
      <c r="A95" s="751"/>
      <c r="B95" s="751"/>
      <c r="C95" s="751"/>
      <c r="D95" s="751"/>
      <c r="E95" s="751"/>
      <c r="F95" s="751"/>
      <c r="G95" s="751"/>
      <c r="H95" s="751"/>
      <c r="I95" s="751"/>
      <c r="J95" s="751"/>
      <c r="K95" s="751"/>
      <c r="L95" s="751"/>
      <c r="M95" s="751"/>
      <c r="N95" s="751"/>
      <c r="O95" s="748"/>
      <c r="P95" s="748"/>
      <c r="Q95" s="748"/>
      <c r="R95" s="748"/>
      <c r="S95" s="748"/>
      <c r="T95" s="748"/>
      <c r="U95" s="748"/>
      <c r="V95" s="748"/>
      <c r="W95" s="748"/>
      <c r="X95" s="748"/>
      <c r="Y95" s="748"/>
      <c r="Z95" s="748"/>
      <c r="AA95" s="748"/>
      <c r="AB95" s="748"/>
      <c r="AC95" s="748"/>
      <c r="AD95" s="748"/>
      <c r="AE95" s="748"/>
      <c r="AF95" s="748"/>
      <c r="AG95" s="748"/>
      <c r="AH95" s="748"/>
      <c r="AI95" s="748"/>
      <c r="AJ95" s="748"/>
      <c r="AK95" s="748"/>
      <c r="AL95" s="748"/>
      <c r="AM95" s="748"/>
      <c r="AN95" s="748"/>
      <c r="AO95" s="748"/>
      <c r="AP95" s="748"/>
      <c r="AQ95" s="748"/>
      <c r="AR95" s="748"/>
      <c r="AS95" s="748"/>
      <c r="AT95" s="748"/>
    </row>
    <row r="96" spans="1:46" x14ac:dyDescent="0.15">
      <c r="A96" s="751"/>
      <c r="B96" s="751"/>
      <c r="C96" s="751"/>
      <c r="D96" s="751"/>
      <c r="E96" s="751"/>
      <c r="F96" s="751"/>
      <c r="G96" s="751"/>
      <c r="H96" s="751"/>
      <c r="I96" s="751"/>
      <c r="J96" s="751"/>
      <c r="K96" s="751"/>
      <c r="L96" s="751"/>
      <c r="M96" s="751"/>
      <c r="N96" s="751"/>
      <c r="O96" s="748"/>
      <c r="P96" s="748"/>
      <c r="Q96" s="748"/>
      <c r="R96" s="748"/>
      <c r="S96" s="748"/>
      <c r="T96" s="748"/>
      <c r="U96" s="748"/>
      <c r="V96" s="748"/>
      <c r="W96" s="748"/>
      <c r="X96" s="748"/>
      <c r="Y96" s="748"/>
      <c r="Z96" s="748"/>
      <c r="AA96" s="748"/>
      <c r="AB96" s="748"/>
      <c r="AC96" s="748"/>
      <c r="AD96" s="748"/>
      <c r="AE96" s="748"/>
      <c r="AF96" s="748"/>
      <c r="AG96" s="748"/>
      <c r="AH96" s="748"/>
      <c r="AI96" s="748"/>
      <c r="AJ96" s="748"/>
      <c r="AK96" s="748"/>
      <c r="AL96" s="748"/>
      <c r="AM96" s="748"/>
      <c r="AN96" s="748"/>
      <c r="AO96" s="748"/>
      <c r="AP96" s="748"/>
      <c r="AQ96" s="748"/>
      <c r="AR96" s="748"/>
      <c r="AS96" s="748"/>
      <c r="AT96" s="748"/>
    </row>
    <row r="97" spans="1:46" x14ac:dyDescent="0.15">
      <c r="A97" s="751"/>
      <c r="B97" s="751"/>
      <c r="C97" s="751"/>
      <c r="D97" s="751"/>
      <c r="E97" s="751"/>
      <c r="F97" s="751"/>
      <c r="G97" s="751"/>
      <c r="H97" s="751"/>
      <c r="I97" s="751"/>
      <c r="J97" s="751"/>
      <c r="K97" s="751"/>
      <c r="L97" s="751"/>
      <c r="M97" s="751"/>
      <c r="N97" s="751"/>
      <c r="O97" s="748"/>
      <c r="P97" s="748"/>
      <c r="Q97" s="748"/>
      <c r="R97" s="748"/>
      <c r="S97" s="748"/>
      <c r="T97" s="748"/>
      <c r="U97" s="748"/>
      <c r="V97" s="748"/>
      <c r="W97" s="748"/>
      <c r="X97" s="748"/>
      <c r="Y97" s="748"/>
      <c r="Z97" s="748"/>
      <c r="AA97" s="748"/>
      <c r="AB97" s="748"/>
      <c r="AC97" s="748"/>
      <c r="AD97" s="748"/>
      <c r="AE97" s="748"/>
      <c r="AF97" s="748"/>
      <c r="AG97" s="748"/>
      <c r="AH97" s="748"/>
      <c r="AI97" s="748"/>
      <c r="AJ97" s="748"/>
      <c r="AK97" s="748"/>
      <c r="AL97" s="748"/>
      <c r="AM97" s="748"/>
      <c r="AN97" s="748"/>
      <c r="AO97" s="748"/>
      <c r="AP97" s="748"/>
      <c r="AQ97" s="748"/>
      <c r="AR97" s="748"/>
      <c r="AS97" s="748"/>
      <c r="AT97" s="748"/>
    </row>
    <row r="98" spans="1:46" x14ac:dyDescent="0.15">
      <c r="A98" s="751"/>
      <c r="B98" s="751"/>
      <c r="C98" s="751"/>
      <c r="D98" s="751"/>
      <c r="E98" s="751"/>
      <c r="F98" s="751"/>
      <c r="G98" s="751"/>
      <c r="H98" s="751"/>
      <c r="I98" s="751"/>
      <c r="J98" s="751"/>
      <c r="K98" s="751"/>
      <c r="L98" s="751"/>
      <c r="M98" s="751"/>
      <c r="N98" s="751"/>
      <c r="O98" s="748"/>
      <c r="P98" s="748"/>
      <c r="Q98" s="748"/>
      <c r="R98" s="748"/>
      <c r="S98" s="748"/>
      <c r="T98" s="748"/>
      <c r="U98" s="748"/>
      <c r="V98" s="748"/>
      <c r="W98" s="748"/>
      <c r="X98" s="748"/>
      <c r="Y98" s="748"/>
      <c r="Z98" s="748"/>
      <c r="AA98" s="748"/>
      <c r="AB98" s="748"/>
      <c r="AC98" s="748"/>
      <c r="AD98" s="748"/>
      <c r="AE98" s="748"/>
      <c r="AF98" s="748"/>
      <c r="AG98" s="748"/>
      <c r="AH98" s="748"/>
      <c r="AI98" s="748"/>
      <c r="AJ98" s="748"/>
      <c r="AK98" s="748"/>
      <c r="AL98" s="748"/>
      <c r="AM98" s="748"/>
      <c r="AN98" s="748"/>
      <c r="AO98" s="748"/>
      <c r="AP98" s="748"/>
      <c r="AQ98" s="748"/>
      <c r="AR98" s="748"/>
      <c r="AS98" s="748"/>
      <c r="AT98" s="748"/>
    </row>
    <row r="99" spans="1:46" x14ac:dyDescent="0.15">
      <c r="A99" s="751"/>
      <c r="B99" s="751"/>
      <c r="C99" s="751"/>
      <c r="D99" s="751"/>
      <c r="E99" s="751"/>
      <c r="F99" s="751"/>
      <c r="G99" s="751"/>
      <c r="H99" s="751"/>
      <c r="I99" s="751" t="s">
        <v>429</v>
      </c>
      <c r="J99" s="751"/>
      <c r="K99" s="751"/>
      <c r="L99" s="751"/>
      <c r="M99" s="751"/>
      <c r="N99" s="751"/>
      <c r="O99" s="748" t="s">
        <v>433</v>
      </c>
      <c r="P99" s="751"/>
      <c r="Q99" s="751"/>
      <c r="R99" s="751"/>
      <c r="S99" s="751"/>
      <c r="T99" s="751"/>
      <c r="U99" s="751"/>
      <c r="V99" s="751"/>
      <c r="W99" s="751"/>
      <c r="X99" s="751"/>
      <c r="Y99" s="751"/>
      <c r="Z99" s="751"/>
      <c r="AA99" s="751"/>
      <c r="AB99" s="751"/>
      <c r="AC99" s="751"/>
      <c r="AD99" s="751"/>
      <c r="AE99" s="751"/>
      <c r="AF99" s="751"/>
      <c r="AG99" s="751"/>
      <c r="AH99" s="751"/>
      <c r="AI99" s="751"/>
      <c r="AJ99" s="751"/>
      <c r="AK99" s="751"/>
      <c r="AL99" s="751"/>
      <c r="AM99" s="751"/>
      <c r="AN99" s="751"/>
      <c r="AO99" s="751"/>
      <c r="AP99" s="751"/>
      <c r="AQ99" s="751"/>
      <c r="AR99" s="751"/>
      <c r="AS99" s="751"/>
      <c r="AT99" s="751"/>
    </row>
    <row r="100" spans="1:46" x14ac:dyDescent="0.15">
      <c r="A100" s="751"/>
      <c r="B100" s="751"/>
      <c r="C100" s="751"/>
      <c r="D100" s="751"/>
      <c r="E100" s="751"/>
      <c r="F100" s="751"/>
      <c r="G100" s="751"/>
      <c r="H100" s="751"/>
      <c r="I100" s="751"/>
      <c r="J100" s="751"/>
      <c r="K100" s="751"/>
      <c r="L100" s="751"/>
      <c r="M100" s="751"/>
      <c r="N100" s="751"/>
      <c r="O100" s="751"/>
      <c r="P100" s="751"/>
      <c r="Q100" s="751"/>
      <c r="R100" s="751"/>
      <c r="S100" s="751"/>
      <c r="T100" s="751"/>
      <c r="U100" s="751"/>
      <c r="V100" s="751"/>
      <c r="W100" s="751"/>
      <c r="X100" s="751"/>
      <c r="Y100" s="751"/>
      <c r="Z100" s="751"/>
      <c r="AA100" s="751"/>
      <c r="AB100" s="751"/>
      <c r="AC100" s="751"/>
      <c r="AD100" s="751"/>
      <c r="AE100" s="751"/>
      <c r="AF100" s="751"/>
      <c r="AG100" s="751"/>
      <c r="AH100" s="751"/>
      <c r="AI100" s="751"/>
      <c r="AJ100" s="751"/>
      <c r="AK100" s="751"/>
      <c r="AL100" s="751"/>
      <c r="AM100" s="751"/>
      <c r="AN100" s="751"/>
      <c r="AO100" s="751"/>
      <c r="AP100" s="751"/>
      <c r="AQ100" s="751"/>
      <c r="AR100" s="751"/>
      <c r="AS100" s="751"/>
      <c r="AT100" s="751"/>
    </row>
    <row r="101" spans="1:46" x14ac:dyDescent="0.15">
      <c r="A101" s="752" t="s">
        <v>434</v>
      </c>
      <c r="B101" s="752"/>
      <c r="C101" s="752"/>
      <c r="D101" s="752"/>
      <c r="E101" s="752"/>
      <c r="F101" s="752"/>
      <c r="G101" s="752"/>
      <c r="H101" s="752"/>
      <c r="I101" s="748" t="s">
        <v>435</v>
      </c>
      <c r="J101" s="748"/>
      <c r="K101" s="748"/>
      <c r="L101" s="748"/>
      <c r="M101" s="748"/>
      <c r="N101" s="748"/>
      <c r="O101" s="748"/>
      <c r="P101" s="748"/>
      <c r="Q101" s="748"/>
      <c r="R101" s="748"/>
      <c r="S101" s="748"/>
      <c r="T101" s="748"/>
      <c r="U101" s="748"/>
      <c r="V101" s="748"/>
      <c r="W101" s="748"/>
      <c r="X101" s="748"/>
      <c r="Y101" s="748"/>
      <c r="Z101" s="748"/>
      <c r="AA101" s="748"/>
      <c r="AB101" s="748"/>
      <c r="AC101" s="748"/>
      <c r="AD101" s="748"/>
      <c r="AE101" s="748"/>
      <c r="AF101" s="748"/>
      <c r="AG101" s="748"/>
      <c r="AH101" s="748"/>
      <c r="AI101" s="748"/>
      <c r="AJ101" s="748"/>
      <c r="AK101" s="748"/>
      <c r="AL101" s="748"/>
      <c r="AM101" s="748"/>
      <c r="AN101" s="748"/>
      <c r="AO101" s="748"/>
      <c r="AP101" s="748"/>
      <c r="AQ101" s="748"/>
      <c r="AR101" s="748"/>
      <c r="AS101" s="748"/>
      <c r="AT101" s="748"/>
    </row>
    <row r="102" spans="1:46" x14ac:dyDescent="0.15">
      <c r="A102" s="752"/>
      <c r="B102" s="752"/>
      <c r="C102" s="752"/>
      <c r="D102" s="752"/>
      <c r="E102" s="752"/>
      <c r="F102" s="752"/>
      <c r="G102" s="752"/>
      <c r="H102" s="752"/>
      <c r="I102" s="748"/>
      <c r="J102" s="748"/>
      <c r="K102" s="748"/>
      <c r="L102" s="748"/>
      <c r="M102" s="748"/>
      <c r="N102" s="748"/>
      <c r="O102" s="748"/>
      <c r="P102" s="748"/>
      <c r="Q102" s="748"/>
      <c r="R102" s="748"/>
      <c r="S102" s="748"/>
      <c r="T102" s="748"/>
      <c r="U102" s="748"/>
      <c r="V102" s="748"/>
      <c r="W102" s="748"/>
      <c r="X102" s="748"/>
      <c r="Y102" s="748"/>
      <c r="Z102" s="748"/>
      <c r="AA102" s="748"/>
      <c r="AB102" s="748"/>
      <c r="AC102" s="748"/>
      <c r="AD102" s="748"/>
      <c r="AE102" s="748"/>
      <c r="AF102" s="748"/>
      <c r="AG102" s="748"/>
      <c r="AH102" s="748"/>
      <c r="AI102" s="748"/>
      <c r="AJ102" s="748"/>
      <c r="AK102" s="748"/>
      <c r="AL102" s="748"/>
      <c r="AM102" s="748"/>
      <c r="AN102" s="748"/>
      <c r="AO102" s="748"/>
      <c r="AP102" s="748"/>
      <c r="AQ102" s="748"/>
      <c r="AR102" s="748"/>
      <c r="AS102" s="748"/>
      <c r="AT102" s="748"/>
    </row>
    <row r="103" spans="1:46" x14ac:dyDescent="0.15">
      <c r="A103" s="753" t="s">
        <v>436</v>
      </c>
      <c r="B103" s="754"/>
      <c r="C103" s="754"/>
      <c r="D103" s="754"/>
      <c r="E103" s="754"/>
      <c r="F103" s="754"/>
      <c r="G103" s="754"/>
      <c r="H103" s="755"/>
      <c r="I103" s="748" t="s">
        <v>437</v>
      </c>
      <c r="J103" s="748"/>
      <c r="K103" s="748"/>
      <c r="L103" s="748"/>
      <c r="M103" s="748"/>
      <c r="N103" s="748"/>
      <c r="O103" s="748"/>
      <c r="P103" s="748"/>
      <c r="Q103" s="748"/>
      <c r="R103" s="748"/>
      <c r="S103" s="748"/>
      <c r="T103" s="748"/>
      <c r="U103" s="748"/>
      <c r="V103" s="748"/>
      <c r="W103" s="748"/>
      <c r="X103" s="748"/>
      <c r="Y103" s="748"/>
      <c r="Z103" s="748"/>
      <c r="AA103" s="748"/>
      <c r="AB103" s="748"/>
      <c r="AC103" s="748"/>
      <c r="AD103" s="748"/>
      <c r="AE103" s="748"/>
      <c r="AF103" s="748"/>
      <c r="AG103" s="748"/>
      <c r="AH103" s="748"/>
      <c r="AI103" s="748"/>
      <c r="AJ103" s="748"/>
      <c r="AK103" s="748"/>
      <c r="AL103" s="748"/>
      <c r="AM103" s="748"/>
      <c r="AN103" s="748"/>
      <c r="AO103" s="748"/>
      <c r="AP103" s="748"/>
      <c r="AQ103" s="748"/>
      <c r="AR103" s="748"/>
      <c r="AS103" s="748"/>
      <c r="AT103" s="748"/>
    </row>
    <row r="104" spans="1:46" x14ac:dyDescent="0.15">
      <c r="A104" s="756"/>
      <c r="B104" s="757"/>
      <c r="C104" s="757"/>
      <c r="D104" s="757"/>
      <c r="E104" s="757"/>
      <c r="F104" s="757"/>
      <c r="G104" s="757"/>
      <c r="H104" s="75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c r="AK104" s="748"/>
      <c r="AL104" s="748"/>
      <c r="AM104" s="748"/>
      <c r="AN104" s="748"/>
      <c r="AO104" s="748"/>
      <c r="AP104" s="748"/>
      <c r="AQ104" s="748"/>
      <c r="AR104" s="748"/>
      <c r="AS104" s="748"/>
      <c r="AT104" s="748"/>
    </row>
    <row r="105" spans="1:46" x14ac:dyDescent="0.15">
      <c r="A105" s="756"/>
      <c r="B105" s="757"/>
      <c r="C105" s="757"/>
      <c r="D105" s="757"/>
      <c r="E105" s="757"/>
      <c r="F105" s="757"/>
      <c r="G105" s="757"/>
      <c r="H105" s="758"/>
      <c r="I105" s="748"/>
      <c r="J105" s="748"/>
      <c r="K105" s="748"/>
      <c r="L105" s="748"/>
      <c r="M105" s="748"/>
      <c r="N105" s="748"/>
      <c r="O105" s="748"/>
      <c r="P105" s="748"/>
      <c r="Q105" s="748"/>
      <c r="R105" s="748"/>
      <c r="S105" s="748"/>
      <c r="T105" s="748"/>
      <c r="U105" s="748"/>
      <c r="V105" s="748"/>
      <c r="W105" s="748"/>
      <c r="X105" s="748"/>
      <c r="Y105" s="748"/>
      <c r="Z105" s="748"/>
      <c r="AA105" s="748"/>
      <c r="AB105" s="748"/>
      <c r="AC105" s="748"/>
      <c r="AD105" s="748"/>
      <c r="AE105" s="748"/>
      <c r="AF105" s="748"/>
      <c r="AG105" s="748"/>
      <c r="AH105" s="748"/>
      <c r="AI105" s="748"/>
      <c r="AJ105" s="748"/>
      <c r="AK105" s="748"/>
      <c r="AL105" s="748"/>
      <c r="AM105" s="748"/>
      <c r="AN105" s="748"/>
      <c r="AO105" s="748"/>
      <c r="AP105" s="748"/>
      <c r="AQ105" s="748"/>
      <c r="AR105" s="748"/>
      <c r="AS105" s="748"/>
      <c r="AT105" s="748"/>
    </row>
    <row r="106" spans="1:46" x14ac:dyDescent="0.15">
      <c r="A106" s="756"/>
      <c r="B106" s="757"/>
      <c r="C106" s="757"/>
      <c r="D106" s="757"/>
      <c r="E106" s="757"/>
      <c r="F106" s="757"/>
      <c r="G106" s="757"/>
      <c r="H106" s="758"/>
      <c r="I106" s="748"/>
      <c r="J106" s="748"/>
      <c r="K106" s="748"/>
      <c r="L106" s="748"/>
      <c r="M106" s="748"/>
      <c r="N106" s="748"/>
      <c r="O106" s="748"/>
      <c r="P106" s="748"/>
      <c r="Q106" s="748"/>
      <c r="R106" s="748"/>
      <c r="S106" s="748"/>
      <c r="T106" s="748"/>
      <c r="U106" s="748"/>
      <c r="V106" s="748"/>
      <c r="W106" s="748"/>
      <c r="X106" s="748"/>
      <c r="Y106" s="748"/>
      <c r="Z106" s="748"/>
      <c r="AA106" s="748"/>
      <c r="AB106" s="748"/>
      <c r="AC106" s="748"/>
      <c r="AD106" s="748"/>
      <c r="AE106" s="748"/>
      <c r="AF106" s="748"/>
      <c r="AG106" s="748"/>
      <c r="AH106" s="748"/>
      <c r="AI106" s="748"/>
      <c r="AJ106" s="748"/>
      <c r="AK106" s="748"/>
      <c r="AL106" s="748"/>
      <c r="AM106" s="748"/>
      <c r="AN106" s="748"/>
      <c r="AO106" s="748"/>
      <c r="AP106" s="748"/>
      <c r="AQ106" s="748"/>
      <c r="AR106" s="748"/>
      <c r="AS106" s="748"/>
      <c r="AT106" s="748"/>
    </row>
    <row r="107" spans="1:46" x14ac:dyDescent="0.15">
      <c r="A107" s="756"/>
      <c r="B107" s="757"/>
      <c r="C107" s="757"/>
      <c r="D107" s="757"/>
      <c r="E107" s="757"/>
      <c r="F107" s="757"/>
      <c r="G107" s="757"/>
      <c r="H107" s="758"/>
      <c r="I107" s="748"/>
      <c r="J107" s="748"/>
      <c r="K107" s="748"/>
      <c r="L107" s="748"/>
      <c r="M107" s="748"/>
      <c r="N107" s="748"/>
      <c r="O107" s="748"/>
      <c r="P107" s="748"/>
      <c r="Q107" s="748"/>
      <c r="R107" s="748"/>
      <c r="S107" s="748"/>
      <c r="T107" s="748"/>
      <c r="U107" s="748"/>
      <c r="V107" s="748"/>
      <c r="W107" s="748"/>
      <c r="X107" s="748"/>
      <c r="Y107" s="748"/>
      <c r="Z107" s="748"/>
      <c r="AA107" s="748"/>
      <c r="AB107" s="748"/>
      <c r="AC107" s="748"/>
      <c r="AD107" s="748"/>
      <c r="AE107" s="748"/>
      <c r="AF107" s="748"/>
      <c r="AG107" s="748"/>
      <c r="AH107" s="748"/>
      <c r="AI107" s="748"/>
      <c r="AJ107" s="748"/>
      <c r="AK107" s="748"/>
      <c r="AL107" s="748"/>
      <c r="AM107" s="748"/>
      <c r="AN107" s="748"/>
      <c r="AO107" s="748"/>
      <c r="AP107" s="748"/>
      <c r="AQ107" s="748"/>
      <c r="AR107" s="748"/>
      <c r="AS107" s="748"/>
      <c r="AT107" s="748"/>
    </row>
    <row r="108" spans="1:46" x14ac:dyDescent="0.15">
      <c r="A108" s="756"/>
      <c r="B108" s="757"/>
      <c r="C108" s="757"/>
      <c r="D108" s="757"/>
      <c r="E108" s="757"/>
      <c r="F108" s="757"/>
      <c r="G108" s="757"/>
      <c r="H108" s="758"/>
      <c r="I108" s="748"/>
      <c r="J108" s="748"/>
      <c r="K108" s="748"/>
      <c r="L108" s="748"/>
      <c r="M108" s="748"/>
      <c r="N108" s="748"/>
      <c r="O108" s="748"/>
      <c r="P108" s="748"/>
      <c r="Q108" s="748"/>
      <c r="R108" s="748"/>
      <c r="S108" s="748"/>
      <c r="T108" s="748"/>
      <c r="U108" s="748"/>
      <c r="V108" s="748"/>
      <c r="W108" s="748"/>
      <c r="X108" s="748"/>
      <c r="Y108" s="748"/>
      <c r="Z108" s="748"/>
      <c r="AA108" s="748"/>
      <c r="AB108" s="748"/>
      <c r="AC108" s="748"/>
      <c r="AD108" s="748"/>
      <c r="AE108" s="748"/>
      <c r="AF108" s="748"/>
      <c r="AG108" s="748"/>
      <c r="AH108" s="748"/>
      <c r="AI108" s="748"/>
      <c r="AJ108" s="748"/>
      <c r="AK108" s="748"/>
      <c r="AL108" s="748"/>
      <c r="AM108" s="748"/>
      <c r="AN108" s="748"/>
      <c r="AO108" s="748"/>
      <c r="AP108" s="748"/>
      <c r="AQ108" s="748"/>
      <c r="AR108" s="748"/>
      <c r="AS108" s="748"/>
      <c r="AT108" s="748"/>
    </row>
    <row r="109" spans="1:46" x14ac:dyDescent="0.15">
      <c r="A109" s="756"/>
      <c r="B109" s="757"/>
      <c r="C109" s="757"/>
      <c r="D109" s="757"/>
      <c r="E109" s="757"/>
      <c r="F109" s="757"/>
      <c r="G109" s="757"/>
      <c r="H109" s="758"/>
      <c r="I109" s="748"/>
      <c r="J109" s="748"/>
      <c r="K109" s="748"/>
      <c r="L109" s="748"/>
      <c r="M109" s="748"/>
      <c r="N109" s="748"/>
      <c r="O109" s="748"/>
      <c r="P109" s="748"/>
      <c r="Q109" s="748"/>
      <c r="R109" s="748"/>
      <c r="S109" s="748"/>
      <c r="T109" s="748"/>
      <c r="U109" s="748"/>
      <c r="V109" s="748"/>
      <c r="W109" s="748"/>
      <c r="X109" s="748"/>
      <c r="Y109" s="748"/>
      <c r="Z109" s="748"/>
      <c r="AA109" s="748"/>
      <c r="AB109" s="748"/>
      <c r="AC109" s="748"/>
      <c r="AD109" s="748"/>
      <c r="AE109" s="748"/>
      <c r="AF109" s="748"/>
      <c r="AG109" s="748"/>
      <c r="AH109" s="748"/>
      <c r="AI109" s="748"/>
      <c r="AJ109" s="748"/>
      <c r="AK109" s="748"/>
      <c r="AL109" s="748"/>
      <c r="AM109" s="748"/>
      <c r="AN109" s="748"/>
      <c r="AO109" s="748"/>
      <c r="AP109" s="748"/>
      <c r="AQ109" s="748"/>
      <c r="AR109" s="748"/>
      <c r="AS109" s="748"/>
      <c r="AT109" s="748"/>
    </row>
    <row r="110" spans="1:46" x14ac:dyDescent="0.15">
      <c r="A110" s="756"/>
      <c r="B110" s="757"/>
      <c r="C110" s="757"/>
      <c r="D110" s="757"/>
      <c r="E110" s="757"/>
      <c r="F110" s="757"/>
      <c r="G110" s="757"/>
      <c r="H110" s="758"/>
      <c r="I110" s="748"/>
      <c r="J110" s="748"/>
      <c r="K110" s="748"/>
      <c r="L110" s="748"/>
      <c r="M110" s="748"/>
      <c r="N110" s="748"/>
      <c r="O110" s="748"/>
      <c r="P110" s="748"/>
      <c r="Q110" s="748"/>
      <c r="R110" s="748"/>
      <c r="S110" s="748"/>
      <c r="T110" s="748"/>
      <c r="U110" s="748"/>
      <c r="V110" s="748"/>
      <c r="W110" s="748"/>
      <c r="X110" s="748"/>
      <c r="Y110" s="748"/>
      <c r="Z110" s="748"/>
      <c r="AA110" s="748"/>
      <c r="AB110" s="748"/>
      <c r="AC110" s="748"/>
      <c r="AD110" s="748"/>
      <c r="AE110" s="748"/>
      <c r="AF110" s="748"/>
      <c r="AG110" s="748"/>
      <c r="AH110" s="748"/>
      <c r="AI110" s="748"/>
      <c r="AJ110" s="748"/>
      <c r="AK110" s="748"/>
      <c r="AL110" s="748"/>
      <c r="AM110" s="748"/>
      <c r="AN110" s="748"/>
      <c r="AO110" s="748"/>
      <c r="AP110" s="748"/>
      <c r="AQ110" s="748"/>
      <c r="AR110" s="748"/>
      <c r="AS110" s="748"/>
      <c r="AT110" s="748"/>
    </row>
    <row r="111" spans="1:46" x14ac:dyDescent="0.15">
      <c r="A111" s="756"/>
      <c r="B111" s="757"/>
      <c r="C111" s="757"/>
      <c r="D111" s="757"/>
      <c r="E111" s="757"/>
      <c r="F111" s="757"/>
      <c r="G111" s="757"/>
      <c r="H111" s="758"/>
      <c r="I111" s="748"/>
      <c r="J111" s="748"/>
      <c r="K111" s="748"/>
      <c r="L111" s="748"/>
      <c r="M111" s="748"/>
      <c r="N111" s="748"/>
      <c r="O111" s="748"/>
      <c r="P111" s="748"/>
      <c r="Q111" s="748"/>
      <c r="R111" s="748"/>
      <c r="S111" s="748"/>
      <c r="T111" s="748"/>
      <c r="U111" s="748"/>
      <c r="V111" s="748"/>
      <c r="W111" s="748"/>
      <c r="X111" s="748"/>
      <c r="Y111" s="748"/>
      <c r="Z111" s="748"/>
      <c r="AA111" s="748"/>
      <c r="AB111" s="748"/>
      <c r="AC111" s="748"/>
      <c r="AD111" s="748"/>
      <c r="AE111" s="748"/>
      <c r="AF111" s="748"/>
      <c r="AG111" s="748"/>
      <c r="AH111" s="748"/>
      <c r="AI111" s="748"/>
      <c r="AJ111" s="748"/>
      <c r="AK111" s="748"/>
      <c r="AL111" s="748"/>
      <c r="AM111" s="748"/>
      <c r="AN111" s="748"/>
      <c r="AO111" s="748"/>
      <c r="AP111" s="748"/>
      <c r="AQ111" s="748"/>
      <c r="AR111" s="748"/>
      <c r="AS111" s="748"/>
      <c r="AT111" s="748"/>
    </row>
    <row r="112" spans="1:46" x14ac:dyDescent="0.15">
      <c r="A112" s="756"/>
      <c r="B112" s="757"/>
      <c r="C112" s="757"/>
      <c r="D112" s="757"/>
      <c r="E112" s="757"/>
      <c r="F112" s="757"/>
      <c r="G112" s="757"/>
      <c r="H112" s="758"/>
      <c r="I112" s="748"/>
      <c r="J112" s="748"/>
      <c r="K112" s="748"/>
      <c r="L112" s="748"/>
      <c r="M112" s="748"/>
      <c r="N112" s="748"/>
      <c r="O112" s="748"/>
      <c r="P112" s="748"/>
      <c r="Q112" s="748"/>
      <c r="R112" s="748"/>
      <c r="S112" s="748"/>
      <c r="T112" s="748"/>
      <c r="U112" s="748"/>
      <c r="V112" s="748"/>
      <c r="W112" s="748"/>
      <c r="X112" s="748"/>
      <c r="Y112" s="748"/>
      <c r="Z112" s="748"/>
      <c r="AA112" s="748"/>
      <c r="AB112" s="748"/>
      <c r="AC112" s="748"/>
      <c r="AD112" s="748"/>
      <c r="AE112" s="748"/>
      <c r="AF112" s="748"/>
      <c r="AG112" s="748"/>
      <c r="AH112" s="748"/>
      <c r="AI112" s="748"/>
      <c r="AJ112" s="748"/>
      <c r="AK112" s="748"/>
      <c r="AL112" s="748"/>
      <c r="AM112" s="748"/>
      <c r="AN112" s="748"/>
      <c r="AO112" s="748"/>
      <c r="AP112" s="748"/>
      <c r="AQ112" s="748"/>
      <c r="AR112" s="748"/>
      <c r="AS112" s="748"/>
      <c r="AT112" s="748"/>
    </row>
    <row r="113" spans="1:46" x14ac:dyDescent="0.15">
      <c r="A113" s="756"/>
      <c r="B113" s="757"/>
      <c r="C113" s="757"/>
      <c r="D113" s="757"/>
      <c r="E113" s="757"/>
      <c r="F113" s="757"/>
      <c r="G113" s="757"/>
      <c r="H113" s="758"/>
      <c r="I113" s="748"/>
      <c r="J113" s="748"/>
      <c r="K113" s="748"/>
      <c r="L113" s="748"/>
      <c r="M113" s="748"/>
      <c r="N113" s="748"/>
      <c r="O113" s="748"/>
      <c r="P113" s="748"/>
      <c r="Q113" s="748"/>
      <c r="R113" s="748"/>
      <c r="S113" s="748"/>
      <c r="T113" s="748"/>
      <c r="U113" s="748"/>
      <c r="V113" s="748"/>
      <c r="W113" s="748"/>
      <c r="X113" s="748"/>
      <c r="Y113" s="748"/>
      <c r="Z113" s="748"/>
      <c r="AA113" s="748"/>
      <c r="AB113" s="748"/>
      <c r="AC113" s="748"/>
      <c r="AD113" s="748"/>
      <c r="AE113" s="748"/>
      <c r="AF113" s="748"/>
      <c r="AG113" s="748"/>
      <c r="AH113" s="748"/>
      <c r="AI113" s="748"/>
      <c r="AJ113" s="748"/>
      <c r="AK113" s="748"/>
      <c r="AL113" s="748"/>
      <c r="AM113" s="748"/>
      <c r="AN113" s="748"/>
      <c r="AO113" s="748"/>
      <c r="AP113" s="748"/>
      <c r="AQ113" s="748"/>
      <c r="AR113" s="748"/>
      <c r="AS113" s="748"/>
      <c r="AT113" s="748"/>
    </row>
    <row r="114" spans="1:46" x14ac:dyDescent="0.15">
      <c r="A114" s="756"/>
      <c r="B114" s="757"/>
      <c r="C114" s="757"/>
      <c r="D114" s="757"/>
      <c r="E114" s="757"/>
      <c r="F114" s="757"/>
      <c r="G114" s="757"/>
      <c r="H114" s="758"/>
      <c r="I114" s="748"/>
      <c r="J114" s="748"/>
      <c r="K114" s="748"/>
      <c r="L114" s="748"/>
      <c r="M114" s="748"/>
      <c r="N114" s="748"/>
      <c r="O114" s="748"/>
      <c r="P114" s="748"/>
      <c r="Q114" s="748"/>
      <c r="R114" s="748"/>
      <c r="S114" s="748"/>
      <c r="T114" s="748"/>
      <c r="U114" s="748"/>
      <c r="V114" s="748"/>
      <c r="W114" s="748"/>
      <c r="X114" s="748"/>
      <c r="Y114" s="748"/>
      <c r="Z114" s="748"/>
      <c r="AA114" s="748"/>
      <c r="AB114" s="748"/>
      <c r="AC114" s="748"/>
      <c r="AD114" s="748"/>
      <c r="AE114" s="748"/>
      <c r="AF114" s="748"/>
      <c r="AG114" s="748"/>
      <c r="AH114" s="748"/>
      <c r="AI114" s="748"/>
      <c r="AJ114" s="748"/>
      <c r="AK114" s="748"/>
      <c r="AL114" s="748"/>
      <c r="AM114" s="748"/>
      <c r="AN114" s="748"/>
      <c r="AO114" s="748"/>
      <c r="AP114" s="748"/>
      <c r="AQ114" s="748"/>
      <c r="AR114" s="748"/>
      <c r="AS114" s="748"/>
      <c r="AT114" s="748"/>
    </row>
    <row r="115" spans="1:46" x14ac:dyDescent="0.15">
      <c r="A115" s="756"/>
      <c r="B115" s="757"/>
      <c r="C115" s="757"/>
      <c r="D115" s="757"/>
      <c r="E115" s="757"/>
      <c r="F115" s="757"/>
      <c r="G115" s="757"/>
      <c r="H115" s="758"/>
      <c r="I115" s="748"/>
      <c r="J115" s="748"/>
      <c r="K115" s="748"/>
      <c r="L115" s="748"/>
      <c r="M115" s="748"/>
      <c r="N115" s="748"/>
      <c r="O115" s="748"/>
      <c r="P115" s="748"/>
      <c r="Q115" s="748"/>
      <c r="R115" s="748"/>
      <c r="S115" s="748"/>
      <c r="T115" s="748"/>
      <c r="U115" s="748"/>
      <c r="V115" s="748"/>
      <c r="W115" s="748"/>
      <c r="X115" s="748"/>
      <c r="Y115" s="748"/>
      <c r="Z115" s="748"/>
      <c r="AA115" s="748"/>
      <c r="AB115" s="748"/>
      <c r="AC115" s="748"/>
      <c r="AD115" s="748"/>
      <c r="AE115" s="748"/>
      <c r="AF115" s="748"/>
      <c r="AG115" s="748"/>
      <c r="AH115" s="748"/>
      <c r="AI115" s="748"/>
      <c r="AJ115" s="748"/>
      <c r="AK115" s="748"/>
      <c r="AL115" s="748"/>
      <c r="AM115" s="748"/>
      <c r="AN115" s="748"/>
      <c r="AO115" s="748"/>
      <c r="AP115" s="748"/>
      <c r="AQ115" s="748"/>
      <c r="AR115" s="748"/>
      <c r="AS115" s="748"/>
      <c r="AT115" s="748"/>
    </row>
    <row r="116" spans="1:46" x14ac:dyDescent="0.15">
      <c r="A116" s="756"/>
      <c r="B116" s="757"/>
      <c r="C116" s="757"/>
      <c r="D116" s="757"/>
      <c r="E116" s="757"/>
      <c r="F116" s="757"/>
      <c r="G116" s="757"/>
      <c r="H116" s="758"/>
      <c r="I116" s="748"/>
      <c r="J116" s="748"/>
      <c r="K116" s="748"/>
      <c r="L116" s="748"/>
      <c r="M116" s="748"/>
      <c r="N116" s="748"/>
      <c r="O116" s="748"/>
      <c r="P116" s="748"/>
      <c r="Q116" s="748"/>
      <c r="R116" s="748"/>
      <c r="S116" s="748"/>
      <c r="T116" s="748"/>
      <c r="U116" s="748"/>
      <c r="V116" s="748"/>
      <c r="W116" s="748"/>
      <c r="X116" s="748"/>
      <c r="Y116" s="748"/>
      <c r="Z116" s="748"/>
      <c r="AA116" s="748"/>
      <c r="AB116" s="748"/>
      <c r="AC116" s="748"/>
      <c r="AD116" s="748"/>
      <c r="AE116" s="748"/>
      <c r="AF116" s="748"/>
      <c r="AG116" s="748"/>
      <c r="AH116" s="748"/>
      <c r="AI116" s="748"/>
      <c r="AJ116" s="748"/>
      <c r="AK116" s="748"/>
      <c r="AL116" s="748"/>
      <c r="AM116" s="748"/>
      <c r="AN116" s="748"/>
      <c r="AO116" s="748"/>
      <c r="AP116" s="748"/>
      <c r="AQ116" s="748"/>
      <c r="AR116" s="748"/>
      <c r="AS116" s="748"/>
      <c r="AT116" s="748"/>
    </row>
    <row r="117" spans="1:46" x14ac:dyDescent="0.15">
      <c r="A117" s="759"/>
      <c r="B117" s="760"/>
      <c r="C117" s="760"/>
      <c r="D117" s="760"/>
      <c r="E117" s="760"/>
      <c r="F117" s="760"/>
      <c r="G117" s="760"/>
      <c r="H117" s="761"/>
      <c r="I117" s="748"/>
      <c r="J117" s="748"/>
      <c r="K117" s="748"/>
      <c r="L117" s="748"/>
      <c r="M117" s="748"/>
      <c r="N117" s="748"/>
      <c r="O117" s="748"/>
      <c r="P117" s="748"/>
      <c r="Q117" s="748"/>
      <c r="R117" s="748"/>
      <c r="S117" s="748"/>
      <c r="T117" s="748"/>
      <c r="U117" s="748"/>
      <c r="V117" s="748"/>
      <c r="W117" s="748"/>
      <c r="X117" s="748"/>
      <c r="Y117" s="748"/>
      <c r="Z117" s="748"/>
      <c r="AA117" s="748"/>
      <c r="AB117" s="748"/>
      <c r="AC117" s="748"/>
      <c r="AD117" s="748"/>
      <c r="AE117" s="748"/>
      <c r="AF117" s="748"/>
      <c r="AG117" s="748"/>
      <c r="AH117" s="748"/>
      <c r="AI117" s="748"/>
      <c r="AJ117" s="748"/>
      <c r="AK117" s="748"/>
      <c r="AL117" s="748"/>
      <c r="AM117" s="748"/>
      <c r="AN117" s="748"/>
      <c r="AO117" s="748"/>
      <c r="AP117" s="748"/>
      <c r="AQ117" s="748"/>
      <c r="AR117" s="748"/>
      <c r="AS117" s="748"/>
      <c r="AT117" s="748"/>
    </row>
    <row r="118" spans="1:46" x14ac:dyDescent="0.15">
      <c r="A118" s="763" t="s">
        <v>438</v>
      </c>
      <c r="B118" s="764"/>
      <c r="C118" s="764"/>
      <c r="D118" s="764"/>
      <c r="E118" s="764"/>
      <c r="F118" s="764"/>
      <c r="G118" s="764"/>
      <c r="H118" s="765"/>
      <c r="I118" s="772" t="s">
        <v>439</v>
      </c>
      <c r="J118" s="773"/>
      <c r="K118" s="773"/>
      <c r="L118" s="773"/>
      <c r="M118" s="773"/>
      <c r="N118" s="773"/>
      <c r="O118" s="773"/>
      <c r="P118" s="773"/>
      <c r="Q118" s="773"/>
      <c r="R118" s="773"/>
      <c r="S118" s="773"/>
      <c r="T118" s="773"/>
      <c r="U118" s="773"/>
      <c r="V118" s="773"/>
      <c r="W118" s="773"/>
      <c r="X118" s="773"/>
      <c r="Y118" s="773"/>
      <c r="Z118" s="773"/>
      <c r="AA118" s="773"/>
      <c r="AB118" s="773"/>
      <c r="AC118" s="773"/>
      <c r="AD118" s="773"/>
      <c r="AE118" s="773"/>
      <c r="AF118" s="773"/>
      <c r="AG118" s="773"/>
      <c r="AH118" s="773"/>
      <c r="AI118" s="773"/>
      <c r="AJ118" s="773"/>
      <c r="AK118" s="773"/>
      <c r="AL118" s="773"/>
      <c r="AM118" s="773"/>
      <c r="AN118" s="773"/>
      <c r="AO118" s="773"/>
      <c r="AP118" s="773"/>
      <c r="AQ118" s="773"/>
      <c r="AR118" s="773"/>
      <c r="AS118" s="773"/>
      <c r="AT118" s="774"/>
    </row>
    <row r="119" spans="1:46" x14ac:dyDescent="0.15">
      <c r="A119" s="766"/>
      <c r="B119" s="767"/>
      <c r="C119" s="767"/>
      <c r="D119" s="767"/>
      <c r="E119" s="767"/>
      <c r="F119" s="767"/>
      <c r="G119" s="767"/>
      <c r="H119" s="768"/>
      <c r="I119" s="775"/>
      <c r="J119" s="453"/>
      <c r="K119" s="453"/>
      <c r="L119" s="453"/>
      <c r="M119" s="453"/>
      <c r="N119" s="453"/>
      <c r="O119" s="453"/>
      <c r="P119" s="453"/>
      <c r="Q119" s="453"/>
      <c r="R119" s="453"/>
      <c r="S119" s="453"/>
      <c r="T119" s="453"/>
      <c r="U119" s="453"/>
      <c r="V119" s="453"/>
      <c r="W119" s="453"/>
      <c r="X119" s="453"/>
      <c r="Y119" s="453"/>
      <c r="Z119" s="453"/>
      <c r="AA119" s="453"/>
      <c r="AB119" s="453"/>
      <c r="AC119" s="453"/>
      <c r="AD119" s="453"/>
      <c r="AE119" s="453"/>
      <c r="AF119" s="453"/>
      <c r="AG119" s="453"/>
      <c r="AH119" s="453"/>
      <c r="AI119" s="453"/>
      <c r="AJ119" s="453"/>
      <c r="AK119" s="453"/>
      <c r="AL119" s="453"/>
      <c r="AM119" s="453"/>
      <c r="AN119" s="453"/>
      <c r="AO119" s="453"/>
      <c r="AP119" s="453"/>
      <c r="AQ119" s="453"/>
      <c r="AR119" s="453"/>
      <c r="AS119" s="453"/>
      <c r="AT119" s="776"/>
    </row>
    <row r="120" spans="1:46" x14ac:dyDescent="0.15">
      <c r="A120" s="769"/>
      <c r="B120" s="770"/>
      <c r="C120" s="770"/>
      <c r="D120" s="770"/>
      <c r="E120" s="770"/>
      <c r="F120" s="770"/>
      <c r="G120" s="770"/>
      <c r="H120" s="771"/>
      <c r="I120" s="777" t="s">
        <v>440</v>
      </c>
      <c r="J120" s="778"/>
      <c r="K120" s="778"/>
      <c r="L120" s="778"/>
      <c r="M120" s="778"/>
      <c r="N120" s="778"/>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8"/>
      <c r="AJ120" s="778"/>
      <c r="AK120" s="778"/>
      <c r="AL120" s="778"/>
      <c r="AM120" s="778"/>
      <c r="AN120" s="778"/>
      <c r="AO120" s="778"/>
      <c r="AP120" s="778"/>
      <c r="AQ120" s="778"/>
      <c r="AR120" s="778"/>
      <c r="AS120" s="778"/>
      <c r="AT120" s="778"/>
    </row>
    <row r="121" spans="1:46" x14ac:dyDescent="0.15">
      <c r="A121" s="752" t="s">
        <v>441</v>
      </c>
      <c r="B121" s="752"/>
      <c r="C121" s="752"/>
      <c r="D121" s="752"/>
      <c r="E121" s="752"/>
      <c r="F121" s="752"/>
      <c r="G121" s="752"/>
      <c r="H121" s="752"/>
      <c r="I121" s="748" t="s">
        <v>346</v>
      </c>
      <c r="J121" s="748"/>
      <c r="K121" s="748"/>
      <c r="L121" s="748"/>
      <c r="M121" s="748"/>
      <c r="N121" s="748"/>
      <c r="O121" s="748"/>
      <c r="P121" s="748"/>
      <c r="Q121" s="748"/>
      <c r="R121" s="748"/>
      <c r="S121" s="748"/>
      <c r="T121" s="748"/>
      <c r="U121" s="748"/>
      <c r="V121" s="748"/>
      <c r="W121" s="748"/>
      <c r="X121" s="748"/>
      <c r="Y121" s="748"/>
      <c r="Z121" s="748"/>
      <c r="AA121" s="748"/>
      <c r="AB121" s="748"/>
      <c r="AC121" s="748"/>
      <c r="AD121" s="748"/>
      <c r="AE121" s="748"/>
      <c r="AF121" s="748"/>
      <c r="AG121" s="748"/>
      <c r="AH121" s="748"/>
      <c r="AI121" s="748"/>
      <c r="AJ121" s="748"/>
      <c r="AK121" s="748"/>
      <c r="AL121" s="748"/>
      <c r="AM121" s="748"/>
      <c r="AN121" s="748"/>
      <c r="AO121" s="748"/>
      <c r="AP121" s="748"/>
      <c r="AQ121" s="748"/>
      <c r="AR121" s="748"/>
      <c r="AS121" s="748"/>
      <c r="AT121" s="748"/>
    </row>
    <row r="122" spans="1:46" x14ac:dyDescent="0.15">
      <c r="A122" s="752"/>
      <c r="B122" s="752"/>
      <c r="C122" s="752"/>
      <c r="D122" s="752"/>
      <c r="E122" s="752"/>
      <c r="F122" s="752"/>
      <c r="G122" s="752"/>
      <c r="H122" s="752"/>
      <c r="I122" s="748"/>
      <c r="J122" s="748"/>
      <c r="K122" s="748"/>
      <c r="L122" s="748"/>
      <c r="M122" s="748"/>
      <c r="N122" s="748"/>
      <c r="O122" s="748"/>
      <c r="P122" s="748"/>
      <c r="Q122" s="748"/>
      <c r="R122" s="748"/>
      <c r="S122" s="748"/>
      <c r="T122" s="748"/>
      <c r="U122" s="748"/>
      <c r="V122" s="748"/>
      <c r="W122" s="748"/>
      <c r="X122" s="748"/>
      <c r="Y122" s="748"/>
      <c r="Z122" s="748"/>
      <c r="AA122" s="748"/>
      <c r="AB122" s="748"/>
      <c r="AC122" s="748"/>
      <c r="AD122" s="748"/>
      <c r="AE122" s="748"/>
      <c r="AF122" s="748"/>
      <c r="AG122" s="748"/>
      <c r="AH122" s="748"/>
      <c r="AI122" s="748"/>
      <c r="AJ122" s="748"/>
      <c r="AK122" s="748"/>
      <c r="AL122" s="748"/>
      <c r="AM122" s="748"/>
      <c r="AN122" s="748"/>
      <c r="AO122" s="748"/>
      <c r="AP122" s="748"/>
      <c r="AQ122" s="748"/>
      <c r="AR122" s="748"/>
      <c r="AS122" s="748"/>
      <c r="AT122" s="748"/>
    </row>
    <row r="123" spans="1:46" x14ac:dyDescent="0.15">
      <c r="A123" s="762" t="s">
        <v>442</v>
      </c>
      <c r="B123" s="762"/>
      <c r="C123" s="762"/>
      <c r="D123" s="762"/>
      <c r="E123" s="762"/>
      <c r="F123" s="762"/>
      <c r="G123" s="762"/>
      <c r="H123" s="762"/>
      <c r="I123" s="748" t="s">
        <v>443</v>
      </c>
      <c r="J123" s="748"/>
      <c r="K123" s="748"/>
      <c r="L123" s="748"/>
      <c r="M123" s="748"/>
      <c r="N123" s="748"/>
      <c r="O123" s="748"/>
      <c r="P123" s="748"/>
      <c r="Q123" s="748"/>
      <c r="R123" s="748"/>
      <c r="S123" s="748"/>
      <c r="T123" s="748"/>
      <c r="U123" s="748"/>
      <c r="V123" s="748"/>
      <c r="W123" s="748"/>
      <c r="X123" s="748"/>
      <c r="Y123" s="748"/>
      <c r="Z123" s="748"/>
      <c r="AA123" s="748"/>
      <c r="AB123" s="748"/>
      <c r="AC123" s="748"/>
      <c r="AD123" s="748"/>
      <c r="AE123" s="748"/>
      <c r="AF123" s="748"/>
      <c r="AG123" s="748"/>
      <c r="AH123" s="748"/>
      <c r="AI123" s="748"/>
      <c r="AJ123" s="748"/>
      <c r="AK123" s="748"/>
      <c r="AL123" s="748"/>
      <c r="AM123" s="748"/>
      <c r="AN123" s="748"/>
      <c r="AO123" s="748"/>
      <c r="AP123" s="748"/>
      <c r="AQ123" s="748"/>
      <c r="AR123" s="748"/>
      <c r="AS123" s="748"/>
      <c r="AT123" s="748"/>
    </row>
    <row r="124" spans="1:46" x14ac:dyDescent="0.15">
      <c r="A124" s="762"/>
      <c r="B124" s="762"/>
      <c r="C124" s="762"/>
      <c r="D124" s="762"/>
      <c r="E124" s="762"/>
      <c r="F124" s="762"/>
      <c r="G124" s="762"/>
      <c r="H124" s="762"/>
      <c r="I124" s="748"/>
      <c r="J124" s="748"/>
      <c r="K124" s="748"/>
      <c r="L124" s="748"/>
      <c r="M124" s="748"/>
      <c r="N124" s="748"/>
      <c r="O124" s="748"/>
      <c r="P124" s="748"/>
      <c r="Q124" s="748"/>
      <c r="R124" s="748"/>
      <c r="S124" s="748"/>
      <c r="T124" s="748"/>
      <c r="U124" s="748"/>
      <c r="V124" s="748"/>
      <c r="W124" s="748"/>
      <c r="X124" s="748"/>
      <c r="Y124" s="748"/>
      <c r="Z124" s="748"/>
      <c r="AA124" s="748"/>
      <c r="AB124" s="748"/>
      <c r="AC124" s="748"/>
      <c r="AD124" s="748"/>
      <c r="AE124" s="748"/>
      <c r="AF124" s="748"/>
      <c r="AG124" s="748"/>
      <c r="AH124" s="748"/>
      <c r="AI124" s="748"/>
      <c r="AJ124" s="748"/>
      <c r="AK124" s="748"/>
      <c r="AL124" s="748"/>
      <c r="AM124" s="748"/>
      <c r="AN124" s="748"/>
      <c r="AO124" s="748"/>
      <c r="AP124" s="748"/>
      <c r="AQ124" s="748"/>
      <c r="AR124" s="748"/>
      <c r="AS124" s="748"/>
      <c r="AT124" s="748"/>
    </row>
    <row r="125" spans="1:46" x14ac:dyDescent="0.15">
      <c r="A125" s="762"/>
      <c r="B125" s="762"/>
      <c r="C125" s="762"/>
      <c r="D125" s="762"/>
      <c r="E125" s="762"/>
      <c r="F125" s="762"/>
      <c r="G125" s="762"/>
      <c r="H125" s="762"/>
      <c r="I125" s="748"/>
      <c r="J125" s="748"/>
      <c r="K125" s="748"/>
      <c r="L125" s="748"/>
      <c r="M125" s="748"/>
      <c r="N125" s="748"/>
      <c r="O125" s="748"/>
      <c r="P125" s="748"/>
      <c r="Q125" s="748"/>
      <c r="R125" s="748"/>
      <c r="S125" s="748"/>
      <c r="T125" s="748"/>
      <c r="U125" s="748"/>
      <c r="V125" s="748"/>
      <c r="W125" s="748"/>
      <c r="X125" s="748"/>
      <c r="Y125" s="748"/>
      <c r="Z125" s="748"/>
      <c r="AA125" s="748"/>
      <c r="AB125" s="748"/>
      <c r="AC125" s="748"/>
      <c r="AD125" s="748"/>
      <c r="AE125" s="748"/>
      <c r="AF125" s="748"/>
      <c r="AG125" s="748"/>
      <c r="AH125" s="748"/>
      <c r="AI125" s="748"/>
      <c r="AJ125" s="748"/>
      <c r="AK125" s="748"/>
      <c r="AL125" s="748"/>
      <c r="AM125" s="748"/>
      <c r="AN125" s="748"/>
      <c r="AO125" s="748"/>
      <c r="AP125" s="748"/>
      <c r="AQ125" s="748"/>
      <c r="AR125" s="748"/>
      <c r="AS125" s="748"/>
      <c r="AT125" s="748"/>
    </row>
    <row r="126" spans="1:46" x14ac:dyDescent="0.15">
      <c r="A126" s="762"/>
      <c r="B126" s="762"/>
      <c r="C126" s="762"/>
      <c r="D126" s="762"/>
      <c r="E126" s="762"/>
      <c r="F126" s="762"/>
      <c r="G126" s="762"/>
      <c r="H126" s="762"/>
      <c r="I126" s="748"/>
      <c r="J126" s="748"/>
      <c r="K126" s="748"/>
      <c r="L126" s="748"/>
      <c r="M126" s="748"/>
      <c r="N126" s="748"/>
      <c r="O126" s="748"/>
      <c r="P126" s="748"/>
      <c r="Q126" s="748"/>
      <c r="R126" s="748"/>
      <c r="S126" s="748"/>
      <c r="T126" s="748"/>
      <c r="U126" s="748"/>
      <c r="V126" s="748"/>
      <c r="W126" s="748"/>
      <c r="X126" s="748"/>
      <c r="Y126" s="748"/>
      <c r="Z126" s="748"/>
      <c r="AA126" s="748"/>
      <c r="AB126" s="748"/>
      <c r="AC126" s="748"/>
      <c r="AD126" s="748"/>
      <c r="AE126" s="748"/>
      <c r="AF126" s="748"/>
      <c r="AG126" s="748"/>
      <c r="AH126" s="748"/>
      <c r="AI126" s="748"/>
      <c r="AJ126" s="748"/>
      <c r="AK126" s="748"/>
      <c r="AL126" s="748"/>
      <c r="AM126" s="748"/>
      <c r="AN126" s="748"/>
      <c r="AO126" s="748"/>
      <c r="AP126" s="748"/>
      <c r="AQ126" s="748"/>
      <c r="AR126" s="748"/>
      <c r="AS126" s="748"/>
      <c r="AT126" s="748"/>
    </row>
    <row r="127" spans="1:46" x14ac:dyDescent="0.15">
      <c r="A127" s="762"/>
      <c r="B127" s="762"/>
      <c r="C127" s="762"/>
      <c r="D127" s="762"/>
      <c r="E127" s="762"/>
      <c r="F127" s="762"/>
      <c r="G127" s="762"/>
      <c r="H127" s="762"/>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8"/>
      <c r="AK127" s="748"/>
      <c r="AL127" s="748"/>
      <c r="AM127" s="748"/>
      <c r="AN127" s="748"/>
      <c r="AO127" s="748"/>
      <c r="AP127" s="748"/>
      <c r="AQ127" s="748"/>
      <c r="AR127" s="748"/>
      <c r="AS127" s="748"/>
      <c r="AT127" s="748"/>
    </row>
    <row r="128" spans="1:46" x14ac:dyDescent="0.15">
      <c r="A128" s="762"/>
      <c r="B128" s="762"/>
      <c r="C128" s="762"/>
      <c r="D128" s="762"/>
      <c r="E128" s="762"/>
      <c r="F128" s="762"/>
      <c r="G128" s="762"/>
      <c r="H128" s="762"/>
      <c r="I128" s="748"/>
      <c r="J128" s="748"/>
      <c r="K128" s="748"/>
      <c r="L128" s="748"/>
      <c r="M128" s="748"/>
      <c r="N128" s="748"/>
      <c r="O128" s="748"/>
      <c r="P128" s="748"/>
      <c r="Q128" s="748"/>
      <c r="R128" s="748"/>
      <c r="S128" s="748"/>
      <c r="T128" s="748"/>
      <c r="U128" s="748"/>
      <c r="V128" s="748"/>
      <c r="W128" s="748"/>
      <c r="X128" s="748"/>
      <c r="Y128" s="748"/>
      <c r="Z128" s="748"/>
      <c r="AA128" s="748"/>
      <c r="AB128" s="748"/>
      <c r="AC128" s="748"/>
      <c r="AD128" s="748"/>
      <c r="AE128" s="748"/>
      <c r="AF128" s="748"/>
      <c r="AG128" s="748"/>
      <c r="AH128" s="748"/>
      <c r="AI128" s="748"/>
      <c r="AJ128" s="748"/>
      <c r="AK128" s="748"/>
      <c r="AL128" s="748"/>
      <c r="AM128" s="748"/>
      <c r="AN128" s="748"/>
      <c r="AO128" s="748"/>
      <c r="AP128" s="748"/>
      <c r="AQ128" s="748"/>
      <c r="AR128" s="748"/>
      <c r="AS128" s="748"/>
      <c r="AT128" s="748"/>
    </row>
    <row r="129" spans="1:46" x14ac:dyDescent="0.15">
      <c r="A129" s="752" t="s">
        <v>444</v>
      </c>
      <c r="B129" s="752"/>
      <c r="C129" s="752"/>
      <c r="D129" s="752"/>
      <c r="E129" s="752"/>
      <c r="F129" s="752"/>
      <c r="G129" s="752"/>
      <c r="H129" s="752"/>
      <c r="I129" s="748" t="s">
        <v>445</v>
      </c>
      <c r="J129" s="751"/>
      <c r="K129" s="751"/>
      <c r="L129" s="751"/>
      <c r="M129" s="751"/>
      <c r="N129" s="751"/>
      <c r="O129" s="751"/>
      <c r="P129" s="751"/>
      <c r="Q129" s="751"/>
      <c r="R129" s="751"/>
      <c r="S129" s="751"/>
      <c r="T129" s="751"/>
      <c r="U129" s="751"/>
      <c r="V129" s="751"/>
      <c r="W129" s="751"/>
      <c r="X129" s="751"/>
      <c r="Y129" s="751"/>
      <c r="Z129" s="751"/>
      <c r="AA129" s="751"/>
      <c r="AB129" s="751"/>
      <c r="AC129" s="751"/>
      <c r="AD129" s="751"/>
      <c r="AE129" s="751"/>
      <c r="AF129" s="751"/>
      <c r="AG129" s="751"/>
      <c r="AH129" s="751"/>
      <c r="AI129" s="751"/>
      <c r="AJ129" s="751"/>
      <c r="AK129" s="751"/>
      <c r="AL129" s="751"/>
      <c r="AM129" s="751"/>
      <c r="AN129" s="751"/>
      <c r="AO129" s="751"/>
      <c r="AP129" s="751"/>
      <c r="AQ129" s="751"/>
      <c r="AR129" s="751"/>
      <c r="AS129" s="751"/>
      <c r="AT129" s="751"/>
    </row>
    <row r="130" spans="1:46" x14ac:dyDescent="0.15">
      <c r="A130" s="752"/>
      <c r="B130" s="752"/>
      <c r="C130" s="752"/>
      <c r="D130" s="752"/>
      <c r="E130" s="752"/>
      <c r="F130" s="752"/>
      <c r="G130" s="752"/>
      <c r="H130" s="752"/>
      <c r="I130" s="751"/>
      <c r="J130" s="751"/>
      <c r="K130" s="751"/>
      <c r="L130" s="751"/>
      <c r="M130" s="751"/>
      <c r="N130" s="751"/>
      <c r="O130" s="751"/>
      <c r="P130" s="751"/>
      <c r="Q130" s="751"/>
      <c r="R130" s="751"/>
      <c r="S130" s="751"/>
      <c r="T130" s="751"/>
      <c r="U130" s="751"/>
      <c r="V130" s="751"/>
      <c r="W130" s="751"/>
      <c r="X130" s="751"/>
      <c r="Y130" s="751"/>
      <c r="Z130" s="751"/>
      <c r="AA130" s="751"/>
      <c r="AB130" s="751"/>
      <c r="AC130" s="751"/>
      <c r="AD130" s="751"/>
      <c r="AE130" s="751"/>
      <c r="AF130" s="751"/>
      <c r="AG130" s="751"/>
      <c r="AH130" s="751"/>
      <c r="AI130" s="751"/>
      <c r="AJ130" s="751"/>
      <c r="AK130" s="751"/>
      <c r="AL130" s="751"/>
      <c r="AM130" s="751"/>
      <c r="AN130" s="751"/>
      <c r="AO130" s="751"/>
      <c r="AP130" s="751"/>
      <c r="AQ130" s="751"/>
      <c r="AR130" s="751"/>
      <c r="AS130" s="751"/>
      <c r="AT130" s="751"/>
    </row>
    <row r="131" spans="1:46" x14ac:dyDescent="0.15">
      <c r="A131" s="752"/>
      <c r="B131" s="752"/>
      <c r="C131" s="752"/>
      <c r="D131" s="752"/>
      <c r="E131" s="752"/>
      <c r="F131" s="752"/>
      <c r="G131" s="752"/>
      <c r="H131" s="752"/>
      <c r="I131" s="751"/>
      <c r="J131" s="751"/>
      <c r="K131" s="751"/>
      <c r="L131" s="751"/>
      <c r="M131" s="751"/>
      <c r="N131" s="751"/>
      <c r="O131" s="751"/>
      <c r="P131" s="751"/>
      <c r="Q131" s="751"/>
      <c r="R131" s="751"/>
      <c r="S131" s="751"/>
      <c r="T131" s="751"/>
      <c r="U131" s="751"/>
      <c r="V131" s="751"/>
      <c r="W131" s="751"/>
      <c r="X131" s="751"/>
      <c r="Y131" s="751"/>
      <c r="Z131" s="751"/>
      <c r="AA131" s="751"/>
      <c r="AB131" s="751"/>
      <c r="AC131" s="751"/>
      <c r="AD131" s="751"/>
      <c r="AE131" s="751"/>
      <c r="AF131" s="751"/>
      <c r="AG131" s="751"/>
      <c r="AH131" s="751"/>
      <c r="AI131" s="751"/>
      <c r="AJ131" s="751"/>
      <c r="AK131" s="751"/>
      <c r="AL131" s="751"/>
      <c r="AM131" s="751"/>
      <c r="AN131" s="751"/>
      <c r="AO131" s="751"/>
      <c r="AP131" s="751"/>
      <c r="AQ131" s="751"/>
      <c r="AR131" s="751"/>
      <c r="AS131" s="751"/>
      <c r="AT131" s="751"/>
    </row>
    <row r="132" spans="1:46" x14ac:dyDescent="0.15">
      <c r="A132" s="752"/>
      <c r="B132" s="752"/>
      <c r="C132" s="752"/>
      <c r="D132" s="752"/>
      <c r="E132" s="752"/>
      <c r="F132" s="752"/>
      <c r="G132" s="752"/>
      <c r="H132" s="752"/>
      <c r="I132" s="751"/>
      <c r="J132" s="751"/>
      <c r="K132" s="751"/>
      <c r="L132" s="751"/>
      <c r="M132" s="751"/>
      <c r="N132" s="751"/>
      <c r="O132" s="751"/>
      <c r="P132" s="751"/>
      <c r="Q132" s="751"/>
      <c r="R132" s="751"/>
      <c r="S132" s="751"/>
      <c r="T132" s="751"/>
      <c r="U132" s="751"/>
      <c r="V132" s="751"/>
      <c r="W132" s="751"/>
      <c r="X132" s="751"/>
      <c r="Y132" s="751"/>
      <c r="Z132" s="751"/>
      <c r="AA132" s="751"/>
      <c r="AB132" s="751"/>
      <c r="AC132" s="751"/>
      <c r="AD132" s="751"/>
      <c r="AE132" s="751"/>
      <c r="AF132" s="751"/>
      <c r="AG132" s="751"/>
      <c r="AH132" s="751"/>
      <c r="AI132" s="751"/>
      <c r="AJ132" s="751"/>
      <c r="AK132" s="751"/>
      <c r="AL132" s="751"/>
      <c r="AM132" s="751"/>
      <c r="AN132" s="751"/>
      <c r="AO132" s="751"/>
      <c r="AP132" s="751"/>
      <c r="AQ132" s="751"/>
      <c r="AR132" s="751"/>
      <c r="AS132" s="751"/>
      <c r="AT132" s="751"/>
    </row>
    <row r="133" spans="1:46" x14ac:dyDescent="0.15">
      <c r="A133" s="752"/>
      <c r="B133" s="752"/>
      <c r="C133" s="752"/>
      <c r="D133" s="752"/>
      <c r="E133" s="752"/>
      <c r="F133" s="752"/>
      <c r="G133" s="752"/>
      <c r="H133" s="752"/>
      <c r="I133" s="751"/>
      <c r="J133" s="751"/>
      <c r="K133" s="751"/>
      <c r="L133" s="751"/>
      <c r="M133" s="751"/>
      <c r="N133" s="751"/>
      <c r="O133" s="751"/>
      <c r="P133" s="751"/>
      <c r="Q133" s="751"/>
      <c r="R133" s="751"/>
      <c r="S133" s="751"/>
      <c r="T133" s="751"/>
      <c r="U133" s="751"/>
      <c r="V133" s="751"/>
      <c r="W133" s="751"/>
      <c r="X133" s="751"/>
      <c r="Y133" s="751"/>
      <c r="Z133" s="751"/>
      <c r="AA133" s="751"/>
      <c r="AB133" s="751"/>
      <c r="AC133" s="751"/>
      <c r="AD133" s="751"/>
      <c r="AE133" s="751"/>
      <c r="AF133" s="751"/>
      <c r="AG133" s="751"/>
      <c r="AH133" s="751"/>
      <c r="AI133" s="751"/>
      <c r="AJ133" s="751"/>
      <c r="AK133" s="751"/>
      <c r="AL133" s="751"/>
      <c r="AM133" s="751"/>
      <c r="AN133" s="751"/>
      <c r="AO133" s="751"/>
      <c r="AP133" s="751"/>
      <c r="AQ133" s="751"/>
      <c r="AR133" s="751"/>
      <c r="AS133" s="751"/>
      <c r="AT133" s="751"/>
    </row>
    <row r="134" spans="1:46" x14ac:dyDescent="0.15">
      <c r="A134" s="752"/>
      <c r="B134" s="752"/>
      <c r="C134" s="752"/>
      <c r="D134" s="752"/>
      <c r="E134" s="752"/>
      <c r="F134" s="752"/>
      <c r="G134" s="752"/>
      <c r="H134" s="752"/>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1"/>
      <c r="AK134" s="751"/>
      <c r="AL134" s="751"/>
      <c r="AM134" s="751"/>
      <c r="AN134" s="751"/>
      <c r="AO134" s="751"/>
      <c r="AP134" s="751"/>
      <c r="AQ134" s="751"/>
      <c r="AR134" s="751"/>
      <c r="AS134" s="751"/>
      <c r="AT134" s="751"/>
    </row>
    <row r="135" spans="1:46" ht="15" customHeight="1" x14ac:dyDescent="0.15">
      <c r="A135" s="752" t="s">
        <v>446</v>
      </c>
      <c r="B135" s="752"/>
      <c r="C135" s="752"/>
      <c r="D135" s="752"/>
      <c r="E135" s="752"/>
      <c r="F135" s="752"/>
      <c r="G135" s="752"/>
      <c r="H135" s="752"/>
      <c r="I135" s="748" t="s">
        <v>447</v>
      </c>
      <c r="J135" s="751"/>
      <c r="K135" s="751"/>
      <c r="L135" s="751"/>
      <c r="M135" s="751"/>
      <c r="N135" s="751"/>
      <c r="O135" s="751"/>
      <c r="P135" s="751"/>
      <c r="Q135" s="751"/>
      <c r="R135" s="751"/>
      <c r="S135" s="751"/>
      <c r="T135" s="751"/>
      <c r="U135" s="751"/>
      <c r="V135" s="751"/>
      <c r="W135" s="751"/>
      <c r="X135" s="751"/>
      <c r="Y135" s="751"/>
      <c r="Z135" s="751"/>
      <c r="AA135" s="751"/>
      <c r="AB135" s="751"/>
      <c r="AC135" s="751"/>
      <c r="AD135" s="751"/>
      <c r="AE135" s="751"/>
      <c r="AF135" s="751"/>
      <c r="AG135" s="751"/>
      <c r="AH135" s="751"/>
      <c r="AI135" s="751"/>
      <c r="AJ135" s="751"/>
      <c r="AK135" s="751"/>
      <c r="AL135" s="751"/>
      <c r="AM135" s="751"/>
      <c r="AN135" s="751"/>
      <c r="AO135" s="751"/>
      <c r="AP135" s="751"/>
      <c r="AQ135" s="751"/>
      <c r="AR135" s="751"/>
      <c r="AS135" s="751"/>
      <c r="AT135" s="751"/>
    </row>
    <row r="136" spans="1:46" ht="15" customHeight="1" x14ac:dyDescent="0.15">
      <c r="A136" s="752"/>
      <c r="B136" s="752"/>
      <c r="C136" s="752"/>
      <c r="D136" s="752"/>
      <c r="E136" s="752"/>
      <c r="F136" s="752"/>
      <c r="G136" s="752"/>
      <c r="H136" s="752"/>
      <c r="I136" s="751"/>
      <c r="J136" s="751"/>
      <c r="K136" s="751"/>
      <c r="L136" s="751"/>
      <c r="M136" s="751"/>
      <c r="N136" s="751"/>
      <c r="O136" s="751"/>
      <c r="P136" s="751"/>
      <c r="Q136" s="751"/>
      <c r="R136" s="751"/>
      <c r="S136" s="751"/>
      <c r="T136" s="751"/>
      <c r="U136" s="751"/>
      <c r="V136" s="751"/>
      <c r="W136" s="751"/>
      <c r="X136" s="751"/>
      <c r="Y136" s="751"/>
      <c r="Z136" s="751"/>
      <c r="AA136" s="751"/>
      <c r="AB136" s="751"/>
      <c r="AC136" s="751"/>
      <c r="AD136" s="751"/>
      <c r="AE136" s="751"/>
      <c r="AF136" s="751"/>
      <c r="AG136" s="751"/>
      <c r="AH136" s="751"/>
      <c r="AI136" s="751"/>
      <c r="AJ136" s="751"/>
      <c r="AK136" s="751"/>
      <c r="AL136" s="751"/>
      <c r="AM136" s="751"/>
      <c r="AN136" s="751"/>
      <c r="AO136" s="751"/>
      <c r="AP136" s="751"/>
      <c r="AQ136" s="751"/>
      <c r="AR136" s="751"/>
      <c r="AS136" s="751"/>
      <c r="AT136" s="751"/>
    </row>
    <row r="137" spans="1:46" ht="15" customHeight="1" x14ac:dyDescent="0.15">
      <c r="A137" s="752"/>
      <c r="B137" s="752"/>
      <c r="C137" s="752"/>
      <c r="D137" s="752"/>
      <c r="E137" s="752"/>
      <c r="F137" s="752"/>
      <c r="G137" s="752"/>
      <c r="H137" s="752"/>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751"/>
      <c r="AL137" s="751"/>
      <c r="AM137" s="751"/>
      <c r="AN137" s="751"/>
      <c r="AO137" s="751"/>
      <c r="AP137" s="751"/>
      <c r="AQ137" s="751"/>
      <c r="AR137" s="751"/>
      <c r="AS137" s="751"/>
      <c r="AT137" s="751"/>
    </row>
    <row r="138" spans="1:46" x14ac:dyDescent="0.15">
      <c r="A138" s="762" t="s">
        <v>448</v>
      </c>
      <c r="B138" s="762"/>
      <c r="C138" s="762"/>
      <c r="D138" s="762"/>
      <c r="E138" s="762"/>
      <c r="F138" s="762"/>
      <c r="G138" s="762"/>
      <c r="H138" s="762"/>
      <c r="I138" s="748" t="s">
        <v>449</v>
      </c>
      <c r="J138" s="748"/>
      <c r="K138" s="748"/>
      <c r="L138" s="748"/>
      <c r="M138" s="748"/>
      <c r="N138" s="748"/>
      <c r="O138" s="748"/>
      <c r="P138" s="748"/>
      <c r="Q138" s="748"/>
      <c r="R138" s="748"/>
      <c r="S138" s="748"/>
      <c r="T138" s="748"/>
      <c r="U138" s="748"/>
      <c r="V138" s="748"/>
      <c r="W138" s="748"/>
      <c r="X138" s="748"/>
      <c r="Y138" s="748"/>
      <c r="Z138" s="748"/>
      <c r="AA138" s="748"/>
      <c r="AB138" s="748"/>
      <c r="AC138" s="748"/>
      <c r="AD138" s="748"/>
      <c r="AE138" s="748"/>
      <c r="AF138" s="748"/>
      <c r="AG138" s="748"/>
      <c r="AH138" s="748"/>
      <c r="AI138" s="748"/>
      <c r="AJ138" s="748"/>
      <c r="AK138" s="748"/>
      <c r="AL138" s="748"/>
      <c r="AM138" s="748"/>
      <c r="AN138" s="748"/>
      <c r="AO138" s="748"/>
      <c r="AP138" s="748"/>
      <c r="AQ138" s="748"/>
      <c r="AR138" s="748"/>
      <c r="AS138" s="748"/>
      <c r="AT138" s="748"/>
    </row>
    <row r="139" spans="1:46" x14ac:dyDescent="0.15">
      <c r="A139" s="762"/>
      <c r="B139" s="762"/>
      <c r="C139" s="762"/>
      <c r="D139" s="762"/>
      <c r="E139" s="762"/>
      <c r="F139" s="762"/>
      <c r="G139" s="762"/>
      <c r="H139" s="762"/>
      <c r="I139" s="748"/>
      <c r="J139" s="748"/>
      <c r="K139" s="748"/>
      <c r="L139" s="748"/>
      <c r="M139" s="748"/>
      <c r="N139" s="748"/>
      <c r="O139" s="748"/>
      <c r="P139" s="748"/>
      <c r="Q139" s="748"/>
      <c r="R139" s="748"/>
      <c r="S139" s="748"/>
      <c r="T139" s="748"/>
      <c r="U139" s="748"/>
      <c r="V139" s="748"/>
      <c r="W139" s="748"/>
      <c r="X139" s="748"/>
      <c r="Y139" s="748"/>
      <c r="Z139" s="748"/>
      <c r="AA139" s="748"/>
      <c r="AB139" s="748"/>
      <c r="AC139" s="748"/>
      <c r="AD139" s="748"/>
      <c r="AE139" s="748"/>
      <c r="AF139" s="748"/>
      <c r="AG139" s="748"/>
      <c r="AH139" s="748"/>
      <c r="AI139" s="748"/>
      <c r="AJ139" s="748"/>
      <c r="AK139" s="748"/>
      <c r="AL139" s="748"/>
      <c r="AM139" s="748"/>
      <c r="AN139" s="748"/>
      <c r="AO139" s="748"/>
      <c r="AP139" s="748"/>
      <c r="AQ139" s="748"/>
      <c r="AR139" s="748"/>
      <c r="AS139" s="748"/>
      <c r="AT139" s="748"/>
    </row>
  </sheetData>
  <mergeCells count="180">
    <mergeCell ref="A135:H137"/>
    <mergeCell ref="I135:AT137"/>
    <mergeCell ref="A138:H139"/>
    <mergeCell ref="I138:AT139"/>
    <mergeCell ref="A118:H120"/>
    <mergeCell ref="I118:AT119"/>
    <mergeCell ref="I120:AT120"/>
    <mergeCell ref="A121:H122"/>
    <mergeCell ref="I121:AT122"/>
    <mergeCell ref="A123:H128"/>
    <mergeCell ref="I123:AT128"/>
    <mergeCell ref="A129:H134"/>
    <mergeCell ref="I129:AT134"/>
    <mergeCell ref="I103:AT117"/>
    <mergeCell ref="AM79:AT79"/>
    <mergeCell ref="A80:AT80"/>
    <mergeCell ref="AG81:AT81"/>
    <mergeCell ref="AG82:AL82"/>
    <mergeCell ref="AM82:AT82"/>
    <mergeCell ref="A83:AT84"/>
    <mergeCell ref="A85:N86"/>
    <mergeCell ref="O85:AT86"/>
    <mergeCell ref="A87:H91"/>
    <mergeCell ref="I87:N88"/>
    <mergeCell ref="O87:AT88"/>
    <mergeCell ref="I89:N91"/>
    <mergeCell ref="O89:AT91"/>
    <mergeCell ref="A92:H100"/>
    <mergeCell ref="I92:N98"/>
    <mergeCell ref="O92:AT98"/>
    <mergeCell ref="I99:N100"/>
    <mergeCell ref="O99:AT100"/>
    <mergeCell ref="A101:H102"/>
    <mergeCell ref="I101:AT102"/>
    <mergeCell ref="A103:H117"/>
    <mergeCell ref="B69:H73"/>
    <mergeCell ref="J69:AT69"/>
    <mergeCell ref="X71:Z71"/>
    <mergeCell ref="AA71:AS71"/>
    <mergeCell ref="X72:Z72"/>
    <mergeCell ref="AA72:AS72"/>
    <mergeCell ref="A74:AT74"/>
    <mergeCell ref="B75:U75"/>
    <mergeCell ref="B76:AT78"/>
    <mergeCell ref="B62:H63"/>
    <mergeCell ref="K63:AK64"/>
    <mergeCell ref="AM63:AS64"/>
    <mergeCell ref="B64:H66"/>
    <mergeCell ref="K66:AK67"/>
    <mergeCell ref="AM66:AS67"/>
    <mergeCell ref="A67:H68"/>
    <mergeCell ref="A60:A61"/>
    <mergeCell ref="B60:H61"/>
    <mergeCell ref="I60:I61"/>
    <mergeCell ref="J60:N61"/>
    <mergeCell ref="O60:O61"/>
    <mergeCell ref="P60:Q61"/>
    <mergeCell ref="R60:R61"/>
    <mergeCell ref="S60:W61"/>
    <mergeCell ref="X60:Y61"/>
    <mergeCell ref="A56:A59"/>
    <mergeCell ref="B56:H59"/>
    <mergeCell ref="I56:I59"/>
    <mergeCell ref="J56:AT59"/>
    <mergeCell ref="Z60:AE61"/>
    <mergeCell ref="AF60:AH61"/>
    <mergeCell ref="AI60:AJ61"/>
    <mergeCell ref="AK60:AL61"/>
    <mergeCell ref="AM60:AN61"/>
    <mergeCell ref="AO60:AP61"/>
    <mergeCell ref="AQ60:AR61"/>
    <mergeCell ref="AS60:AT61"/>
    <mergeCell ref="AF54:AM55"/>
    <mergeCell ref="AN54:AT55"/>
    <mergeCell ref="Y50:Z53"/>
    <mergeCell ref="AA50:AB53"/>
    <mergeCell ref="AC50:AE51"/>
    <mergeCell ref="AF50:AH53"/>
    <mergeCell ref="AI50:AJ53"/>
    <mergeCell ref="AK50:AL53"/>
    <mergeCell ref="AM50:AN53"/>
    <mergeCell ref="AO50:AP53"/>
    <mergeCell ref="AQ50:AR53"/>
    <mergeCell ref="AC52:AE53"/>
    <mergeCell ref="AS50:AT53"/>
    <mergeCell ref="A54:A55"/>
    <mergeCell ref="B54:H55"/>
    <mergeCell ref="I54:I55"/>
    <mergeCell ref="J54:N55"/>
    <mergeCell ref="O54:P55"/>
    <mergeCell ref="Q54:X55"/>
    <mergeCell ref="Y54:AC55"/>
    <mergeCell ref="AD54:AE55"/>
    <mergeCell ref="A50:A53"/>
    <mergeCell ref="B50:H53"/>
    <mergeCell ref="I50:I53"/>
    <mergeCell ref="J50:M51"/>
    <mergeCell ref="N50:P53"/>
    <mergeCell ref="Q50:R53"/>
    <mergeCell ref="S50:T53"/>
    <mergeCell ref="U50:V53"/>
    <mergeCell ref="W50:X53"/>
    <mergeCell ref="J52:M53"/>
    <mergeCell ref="A45:A49"/>
    <mergeCell ref="B45:D45"/>
    <mergeCell ref="E45:H45"/>
    <mergeCell ref="J45:AT45"/>
    <mergeCell ref="B46:H49"/>
    <mergeCell ref="I46:I49"/>
    <mergeCell ref="J47:AF49"/>
    <mergeCell ref="AG48:AI49"/>
    <mergeCell ref="K46:T46"/>
    <mergeCell ref="AJ48:AT49"/>
    <mergeCell ref="AF36:AT38"/>
    <mergeCell ref="A39:A44"/>
    <mergeCell ref="B39:D39"/>
    <mergeCell ref="E39:H39"/>
    <mergeCell ref="J39:AT39"/>
    <mergeCell ref="B40:H42"/>
    <mergeCell ref="I40:I44"/>
    <mergeCell ref="J41:AF44"/>
    <mergeCell ref="AG41:AI42"/>
    <mergeCell ref="B43:H44"/>
    <mergeCell ref="AG43:AI44"/>
    <mergeCell ref="K40:T40"/>
    <mergeCell ref="AJ41:AT42"/>
    <mergeCell ref="AJ43:AT44"/>
    <mergeCell ref="A26:AT26"/>
    <mergeCell ref="A27:A32"/>
    <mergeCell ref="B27:D27"/>
    <mergeCell ref="E27:H27"/>
    <mergeCell ref="J27:AT27"/>
    <mergeCell ref="B28:H32"/>
    <mergeCell ref="I28:I32"/>
    <mergeCell ref="J28:AT32"/>
    <mergeCell ref="A33:A38"/>
    <mergeCell ref="B33:D33"/>
    <mergeCell ref="E33:H33"/>
    <mergeCell ref="J33:AA33"/>
    <mergeCell ref="AB33:AE35"/>
    <mergeCell ref="AF33:AH35"/>
    <mergeCell ref="AI33:AJ35"/>
    <mergeCell ref="AK33:AL35"/>
    <mergeCell ref="AM33:AN35"/>
    <mergeCell ref="AO33:AP35"/>
    <mergeCell ref="AQ33:AR35"/>
    <mergeCell ref="AS33:AT35"/>
    <mergeCell ref="B34:H38"/>
    <mergeCell ref="I34:I38"/>
    <mergeCell ref="J34:AA38"/>
    <mergeCell ref="AB36:AE38"/>
    <mergeCell ref="A11:AT18"/>
    <mergeCell ref="A19:AT20"/>
    <mergeCell ref="A21:AT21"/>
    <mergeCell ref="A22:AT23"/>
    <mergeCell ref="B24:AC25"/>
    <mergeCell ref="AG24:AH25"/>
    <mergeCell ref="AI24:AJ25"/>
    <mergeCell ref="AK24:AL25"/>
    <mergeCell ref="AM24:AN25"/>
    <mergeCell ref="AO24:AP25"/>
    <mergeCell ref="AQ24:AR25"/>
    <mergeCell ref="AS24:AT25"/>
    <mergeCell ref="A1:K1"/>
    <mergeCell ref="L1:P3"/>
    <mergeCell ref="Q1:Q3"/>
    <mergeCell ref="R1:AH3"/>
    <mergeCell ref="AI1:AI3"/>
    <mergeCell ref="AJ1:AT10"/>
    <mergeCell ref="A2:K6"/>
    <mergeCell ref="L4:P6"/>
    <mergeCell ref="Q4:Q6"/>
    <mergeCell ref="R4:AH6"/>
    <mergeCell ref="AI4:AI6"/>
    <mergeCell ref="A7:O7"/>
    <mergeCell ref="P7:AC7"/>
    <mergeCell ref="AD7:AI7"/>
    <mergeCell ref="A8:O10"/>
    <mergeCell ref="P8:AC10"/>
    <mergeCell ref="AD8:AI10"/>
  </mergeCells>
  <phoneticPr fontId="35"/>
  <dataValidations count="5">
    <dataValidation allowBlank="1" showInputMessage="1" showErrorMessage="1" sqref="AI24 AM24 AQ24 J27:AT27 J33:AA33 J39:AT39 J45:AT45 J69" xr:uid="{00000000-0002-0000-0200-000000000000}"/>
    <dataValidation type="list" allowBlank="1" showInputMessage="1" showErrorMessage="1" sqref="J62:N62 L65:N65 K68:N68"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type="list" allowBlank="1" showInputMessage="1" showErrorMessage="1" sqref="AN65:AS65" xr:uid="{00000000-0002-0000-0200-000005000000}">
      <formula1>"はい,いいえ"</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90D-E9E9-4464-B8C8-B7E8FB7E0851}">
  <dimension ref="A3:X35"/>
  <sheetViews>
    <sheetView showGridLines="0" zoomScaleNormal="100" zoomScaleSheetLayoutView="100" workbookViewId="0"/>
  </sheetViews>
  <sheetFormatPr defaultRowHeight="13.5" x14ac:dyDescent="0.15"/>
  <cols>
    <col min="1" max="1" width="4" customWidth="1"/>
    <col min="2" max="5" width="3.75" customWidth="1"/>
    <col min="6" max="6" width="1" customWidth="1"/>
    <col min="7" max="25" width="3.75" customWidth="1"/>
    <col min="26" max="31" width="4" customWidth="1"/>
  </cols>
  <sheetData>
    <row r="3" spans="1:24" ht="13.5" customHeight="1" x14ac:dyDescent="0.15">
      <c r="B3" s="786" t="s">
        <v>450</v>
      </c>
      <c r="C3" s="786"/>
      <c r="D3" s="786"/>
      <c r="E3" s="786"/>
      <c r="F3" s="786"/>
      <c r="G3" s="786"/>
      <c r="H3" s="786"/>
      <c r="I3" s="786"/>
      <c r="J3" s="786"/>
      <c r="K3" s="786"/>
      <c r="L3" s="786"/>
      <c r="M3" s="786"/>
      <c r="N3" s="786"/>
      <c r="O3" s="786"/>
      <c r="P3" s="786"/>
      <c r="Q3" s="786"/>
      <c r="R3" s="786"/>
      <c r="S3" s="786"/>
      <c r="T3" s="786"/>
      <c r="U3" s="786"/>
      <c r="V3" s="786"/>
      <c r="W3" s="786"/>
      <c r="X3" s="109"/>
    </row>
    <row r="4" spans="1:24" ht="13.5" customHeight="1" x14ac:dyDescent="0.15">
      <c r="A4" s="109"/>
      <c r="B4" s="786"/>
      <c r="C4" s="786"/>
      <c r="D4" s="786"/>
      <c r="E4" s="786"/>
      <c r="F4" s="786"/>
      <c r="G4" s="786"/>
      <c r="H4" s="786"/>
      <c r="I4" s="786"/>
      <c r="J4" s="786"/>
      <c r="K4" s="786"/>
      <c r="L4" s="786"/>
      <c r="M4" s="786"/>
      <c r="N4" s="786"/>
      <c r="O4" s="786"/>
      <c r="P4" s="786"/>
      <c r="Q4" s="786"/>
      <c r="R4" s="786"/>
      <c r="S4" s="786"/>
      <c r="T4" s="786"/>
      <c r="U4" s="786"/>
      <c r="V4" s="786"/>
      <c r="W4" s="786"/>
      <c r="X4" s="109"/>
    </row>
    <row r="5" spans="1:24" ht="13.5" customHeight="1" x14ac:dyDescent="0.15">
      <c r="A5" s="109"/>
      <c r="B5" s="786"/>
      <c r="C5" s="786"/>
      <c r="D5" s="786"/>
      <c r="E5" s="786"/>
      <c r="F5" s="786"/>
      <c r="G5" s="786"/>
      <c r="H5" s="786"/>
      <c r="I5" s="786"/>
      <c r="J5" s="786"/>
      <c r="K5" s="786"/>
      <c r="L5" s="786"/>
      <c r="M5" s="786"/>
      <c r="N5" s="786"/>
      <c r="O5" s="786"/>
      <c r="P5" s="786"/>
      <c r="Q5" s="786"/>
      <c r="R5" s="786"/>
      <c r="S5" s="786"/>
      <c r="T5" s="786"/>
      <c r="U5" s="786"/>
      <c r="V5" s="786"/>
      <c r="W5" s="786"/>
      <c r="X5" s="109"/>
    </row>
    <row r="6" spans="1:24" x14ac:dyDescent="0.15">
      <c r="B6" s="786"/>
      <c r="C6" s="786"/>
      <c r="D6" s="786"/>
      <c r="E6" s="786"/>
      <c r="F6" s="786"/>
      <c r="G6" s="786"/>
      <c r="H6" s="786"/>
      <c r="I6" s="786"/>
      <c r="J6" s="786"/>
      <c r="K6" s="786"/>
      <c r="L6" s="786"/>
      <c r="M6" s="786"/>
      <c r="N6" s="786"/>
      <c r="O6" s="786"/>
      <c r="P6" s="786"/>
      <c r="Q6" s="786"/>
      <c r="R6" s="786"/>
      <c r="S6" s="786"/>
      <c r="T6" s="786"/>
      <c r="U6" s="786"/>
      <c r="V6" s="786"/>
      <c r="W6" s="786"/>
    </row>
    <row r="9" spans="1:24" ht="23.25" customHeight="1" x14ac:dyDescent="0.15">
      <c r="A9" s="110"/>
      <c r="B9" s="110"/>
      <c r="C9" s="787" t="s">
        <v>451</v>
      </c>
      <c r="D9" s="787"/>
      <c r="E9" s="787"/>
      <c r="F9" s="787"/>
      <c r="G9" s="787"/>
      <c r="H9" s="787"/>
      <c r="I9" s="787"/>
      <c r="J9" s="787"/>
      <c r="K9" s="787"/>
      <c r="L9" s="787"/>
      <c r="M9" s="787"/>
      <c r="N9" s="787"/>
      <c r="O9" s="787"/>
      <c r="P9" s="787"/>
      <c r="Q9" s="787"/>
      <c r="R9" s="787"/>
      <c r="S9" s="787"/>
      <c r="T9" s="787"/>
      <c r="U9" s="787"/>
      <c r="V9" s="787"/>
      <c r="W9" s="110"/>
    </row>
    <row r="10" spans="1:24" ht="17.25" x14ac:dyDescent="0.15">
      <c r="A10" s="110"/>
      <c r="B10" s="28"/>
      <c r="C10" s="28"/>
      <c r="D10" s="28"/>
      <c r="E10" s="28"/>
      <c r="F10" s="28"/>
      <c r="G10" s="28"/>
      <c r="H10" s="28"/>
      <c r="I10" s="28"/>
      <c r="J10" s="28"/>
      <c r="K10" s="28"/>
      <c r="L10" s="28"/>
      <c r="M10" s="28"/>
      <c r="N10" s="28"/>
      <c r="O10" s="28"/>
      <c r="P10" s="28"/>
      <c r="Q10" s="28"/>
      <c r="R10" s="28"/>
      <c r="S10" s="28"/>
      <c r="T10" s="28"/>
      <c r="U10" s="28"/>
      <c r="V10" s="28"/>
      <c r="W10" s="110"/>
    </row>
    <row r="11" spans="1:24" x14ac:dyDescent="0.15">
      <c r="C11" s="27"/>
      <c r="D11" s="27"/>
      <c r="E11" s="27"/>
      <c r="F11" s="27"/>
      <c r="G11" s="27"/>
      <c r="H11" s="27"/>
      <c r="I11" s="27"/>
      <c r="J11" s="27"/>
      <c r="K11" s="27"/>
      <c r="L11" s="27"/>
      <c r="M11" s="27"/>
      <c r="N11" s="27"/>
      <c r="O11" s="27"/>
      <c r="P11" s="27"/>
      <c r="Q11" s="27"/>
      <c r="R11" s="27"/>
      <c r="S11" s="27"/>
      <c r="T11" s="27"/>
      <c r="U11" s="27"/>
      <c r="V11" s="27"/>
    </row>
    <row r="12" spans="1:24" ht="18.75" customHeight="1" x14ac:dyDescent="0.15">
      <c r="C12" s="27"/>
      <c r="D12" s="780" t="s">
        <v>452</v>
      </c>
      <c r="E12" s="780"/>
      <c r="F12" s="780"/>
      <c r="G12" s="780"/>
      <c r="H12" s="780"/>
      <c r="I12" s="780"/>
      <c r="J12" s="780"/>
      <c r="K12" s="780"/>
      <c r="L12" s="780"/>
      <c r="M12" s="780"/>
      <c r="N12" s="780"/>
      <c r="O12" s="780"/>
      <c r="P12" s="780"/>
      <c r="Q12" s="780"/>
      <c r="R12" s="780"/>
      <c r="S12" s="780"/>
      <c r="T12" s="780"/>
      <c r="U12" s="780"/>
      <c r="V12" s="27"/>
    </row>
    <row r="13" spans="1:24" x14ac:dyDescent="0.15">
      <c r="C13" s="27"/>
      <c r="D13" s="27"/>
      <c r="E13" s="27"/>
      <c r="F13" s="27"/>
      <c r="G13" s="27"/>
      <c r="H13" s="27"/>
      <c r="I13" s="27"/>
      <c r="J13" s="27"/>
      <c r="K13" s="27"/>
      <c r="L13" s="27"/>
      <c r="M13" s="27"/>
      <c r="N13" s="27"/>
      <c r="O13" s="27"/>
      <c r="P13" s="27"/>
      <c r="Q13" s="27"/>
      <c r="R13" s="27"/>
      <c r="S13" s="27"/>
      <c r="T13" s="27"/>
      <c r="U13" s="27"/>
    </row>
    <row r="15" spans="1:24" x14ac:dyDescent="0.15">
      <c r="O15" s="783" t="str">
        <f>'01.入会申込書'!AN25</f>
        <v>令和</v>
      </c>
      <c r="P15" s="783"/>
      <c r="Q15" s="783" t="str">
        <f>'01.入会申込書'!AP25</f>
        <v/>
      </c>
      <c r="R15" s="783" t="s">
        <v>453</v>
      </c>
      <c r="S15" s="783" t="str">
        <f>'01.入会申込書'!AT25</f>
        <v/>
      </c>
      <c r="T15" s="783" t="s">
        <v>454</v>
      </c>
      <c r="U15" s="783" t="str">
        <f>'01.入会申込書'!AX25</f>
        <v/>
      </c>
      <c r="V15" s="783" t="s">
        <v>455</v>
      </c>
    </row>
    <row r="16" spans="1:24" x14ac:dyDescent="0.15">
      <c r="O16" s="783"/>
      <c r="P16" s="783"/>
      <c r="Q16" s="783"/>
      <c r="R16" s="783"/>
      <c r="S16" s="783"/>
      <c r="T16" s="783"/>
      <c r="U16" s="783"/>
      <c r="V16" s="783"/>
    </row>
    <row r="18" spans="3:22" x14ac:dyDescent="0.15">
      <c r="C18" s="783" t="s">
        <v>456</v>
      </c>
      <c r="D18" s="783"/>
      <c r="E18" s="783"/>
      <c r="F18" s="26"/>
      <c r="G18" s="780" t="str">
        <f>'01.入会申込書'!M45</f>
        <v/>
      </c>
      <c r="H18" s="780"/>
      <c r="I18" s="780"/>
      <c r="J18" s="780"/>
      <c r="K18" s="780"/>
      <c r="L18" s="780"/>
      <c r="M18" s="780"/>
      <c r="N18" s="780"/>
      <c r="O18" s="780"/>
      <c r="P18" s="780"/>
      <c r="Q18" s="780"/>
      <c r="R18" s="780"/>
      <c r="S18" s="780"/>
      <c r="T18" s="780"/>
      <c r="U18" s="780"/>
      <c r="V18" s="780"/>
    </row>
    <row r="19" spans="3:22" x14ac:dyDescent="0.15">
      <c r="C19" s="783"/>
      <c r="D19" s="783"/>
      <c r="E19" s="783"/>
      <c r="F19" s="26"/>
      <c r="G19" s="780"/>
      <c r="H19" s="780"/>
      <c r="I19" s="780"/>
      <c r="J19" s="780"/>
      <c r="K19" s="780"/>
      <c r="L19" s="780"/>
      <c r="M19" s="780"/>
      <c r="N19" s="780"/>
      <c r="O19" s="780"/>
      <c r="P19" s="780"/>
      <c r="Q19" s="780"/>
      <c r="R19" s="780"/>
      <c r="S19" s="780"/>
      <c r="T19" s="780"/>
      <c r="U19" s="780"/>
      <c r="V19" s="780"/>
    </row>
    <row r="20" spans="3:22" x14ac:dyDescent="0.15">
      <c r="C20" s="783" t="s">
        <v>457</v>
      </c>
      <c r="D20" s="783"/>
      <c r="E20" s="783"/>
      <c r="F20" s="26"/>
      <c r="G20" s="780" t="str">
        <f>'01.入会申込書'!M47</f>
        <v/>
      </c>
      <c r="H20" s="780"/>
      <c r="I20" s="780"/>
      <c r="J20" s="780"/>
      <c r="K20" s="780"/>
      <c r="L20" s="780"/>
      <c r="M20" s="780"/>
      <c r="N20" s="780"/>
      <c r="O20" s="780"/>
      <c r="P20" s="780"/>
      <c r="Q20" s="780"/>
      <c r="R20" s="780"/>
      <c r="S20" s="780"/>
      <c r="T20" s="780"/>
      <c r="U20" s="780"/>
      <c r="V20" s="780"/>
    </row>
    <row r="21" spans="3:22" x14ac:dyDescent="0.15">
      <c r="C21" s="783"/>
      <c r="D21" s="783"/>
      <c r="E21" s="783"/>
      <c r="F21" s="26"/>
      <c r="G21" s="780"/>
      <c r="H21" s="780"/>
      <c r="I21" s="780"/>
      <c r="J21" s="780"/>
      <c r="K21" s="780"/>
      <c r="L21" s="780"/>
      <c r="M21" s="780"/>
      <c r="N21" s="780"/>
      <c r="O21" s="780"/>
      <c r="P21" s="780"/>
      <c r="Q21" s="780"/>
      <c r="R21" s="780"/>
      <c r="S21" s="780"/>
      <c r="T21" s="780"/>
      <c r="U21" s="780"/>
      <c r="V21" s="780"/>
    </row>
    <row r="22" spans="3:22" x14ac:dyDescent="0.15">
      <c r="C22" s="783"/>
      <c r="D22" s="783"/>
      <c r="E22" s="783"/>
      <c r="F22" s="26"/>
      <c r="G22" s="780"/>
      <c r="H22" s="780"/>
      <c r="I22" s="780"/>
      <c r="J22" s="780"/>
      <c r="K22" s="780"/>
      <c r="L22" s="780"/>
      <c r="M22" s="780"/>
      <c r="N22" s="780"/>
      <c r="O22" s="780"/>
      <c r="P22" s="780"/>
      <c r="Q22" s="780"/>
      <c r="R22" s="780"/>
      <c r="S22" s="780"/>
      <c r="T22" s="780"/>
      <c r="U22" s="780"/>
      <c r="V22" s="780"/>
    </row>
    <row r="23" spans="3:22" x14ac:dyDescent="0.15">
      <c r="C23" s="783"/>
      <c r="D23" s="783"/>
      <c r="E23" s="783"/>
      <c r="F23" s="26"/>
      <c r="G23" s="780"/>
      <c r="H23" s="780"/>
      <c r="I23" s="780"/>
      <c r="J23" s="780"/>
      <c r="K23" s="780"/>
      <c r="L23" s="780"/>
      <c r="M23" s="780"/>
      <c r="N23" s="780"/>
      <c r="O23" s="780"/>
      <c r="P23" s="780"/>
      <c r="Q23" s="780"/>
      <c r="R23" s="780"/>
      <c r="S23" s="780"/>
      <c r="T23" s="780"/>
      <c r="U23" s="780"/>
      <c r="V23" s="780"/>
    </row>
    <row r="24" spans="3:22" x14ac:dyDescent="0.15">
      <c r="C24" s="25"/>
      <c r="D24" s="25"/>
      <c r="E24" s="25"/>
      <c r="F24" s="25"/>
      <c r="G24" s="25"/>
      <c r="H24" s="25"/>
      <c r="I24" s="25"/>
      <c r="J24" s="25"/>
      <c r="K24" s="25"/>
      <c r="L24" s="25"/>
      <c r="M24" s="25"/>
      <c r="N24" s="25"/>
      <c r="O24" s="25"/>
      <c r="P24" s="25"/>
      <c r="Q24" s="25"/>
      <c r="R24" s="25"/>
      <c r="S24" s="25"/>
      <c r="T24" s="25"/>
      <c r="U24" s="25"/>
      <c r="V24" s="25"/>
    </row>
    <row r="26" spans="3:22" x14ac:dyDescent="0.15">
      <c r="C26" s="784" t="s">
        <v>458</v>
      </c>
      <c r="D26" s="784"/>
      <c r="E26" s="784"/>
      <c r="F26" s="24"/>
      <c r="G26" s="785" t="str">
        <f>'01.入会申込書'!M52</f>
        <v>　</v>
      </c>
      <c r="H26" s="785"/>
      <c r="I26" s="785"/>
      <c r="J26" s="785"/>
      <c r="K26" s="785"/>
      <c r="L26" s="785"/>
      <c r="M26" s="785"/>
      <c r="N26" s="785"/>
      <c r="O26" s="785"/>
      <c r="P26" s="785"/>
      <c r="Q26" s="785"/>
      <c r="R26" s="785"/>
      <c r="S26" s="785"/>
      <c r="T26" s="785"/>
      <c r="U26" s="785"/>
      <c r="V26" s="785"/>
    </row>
    <row r="27" spans="3:22" x14ac:dyDescent="0.15">
      <c r="C27" s="784" t="s">
        <v>459</v>
      </c>
      <c r="D27" s="784"/>
      <c r="E27" s="784"/>
      <c r="F27" s="24"/>
      <c r="G27" s="785"/>
      <c r="H27" s="785"/>
      <c r="I27" s="785"/>
      <c r="J27" s="785"/>
      <c r="K27" s="785"/>
      <c r="L27" s="785"/>
      <c r="M27" s="785"/>
      <c r="N27" s="785"/>
      <c r="O27" s="785"/>
      <c r="P27" s="785"/>
      <c r="Q27" s="785"/>
      <c r="R27" s="785"/>
      <c r="S27" s="785"/>
      <c r="T27" s="785"/>
      <c r="U27" s="785"/>
      <c r="V27" s="785"/>
    </row>
    <row r="28" spans="3:22" x14ac:dyDescent="0.15">
      <c r="C28" s="113"/>
      <c r="D28" s="113"/>
      <c r="E28" s="113"/>
      <c r="F28" s="113"/>
      <c r="G28" s="111"/>
      <c r="H28" s="111"/>
      <c r="I28" s="111"/>
      <c r="J28" s="111"/>
      <c r="K28" s="111"/>
      <c r="L28" s="111"/>
      <c r="M28" s="25"/>
      <c r="N28" s="25"/>
      <c r="O28" s="25"/>
      <c r="P28" s="25"/>
      <c r="Q28" s="111"/>
      <c r="R28" s="25"/>
      <c r="S28" s="25"/>
      <c r="T28" s="111"/>
      <c r="U28" s="25"/>
      <c r="V28" s="25"/>
    </row>
    <row r="30" spans="3:22" ht="13.5" customHeight="1" x14ac:dyDescent="0.15">
      <c r="C30" s="779" t="s">
        <v>460</v>
      </c>
      <c r="D30" s="779"/>
      <c r="E30" s="779"/>
      <c r="F30" s="112"/>
      <c r="G30" s="780" t="str">
        <f>'01.入会申込書'!M35</f>
        <v/>
      </c>
      <c r="H30" s="780"/>
      <c r="I30" s="780"/>
      <c r="J30" s="780"/>
      <c r="K30" s="780"/>
      <c r="L30" s="780"/>
      <c r="M30" s="780"/>
      <c r="N30" s="780"/>
      <c r="O30" s="780"/>
      <c r="P30" s="780"/>
      <c r="Q30" s="780"/>
      <c r="R30" s="780"/>
      <c r="S30" s="780"/>
      <c r="T30" s="780"/>
      <c r="U30" s="780"/>
      <c r="V30" s="780"/>
    </row>
    <row r="31" spans="3:22" x14ac:dyDescent="0.15">
      <c r="C31" s="779"/>
      <c r="D31" s="779"/>
      <c r="E31" s="779"/>
      <c r="F31" s="23"/>
      <c r="G31" s="780"/>
      <c r="H31" s="780"/>
      <c r="I31" s="780"/>
      <c r="J31" s="780"/>
      <c r="K31" s="780"/>
      <c r="L31" s="780"/>
      <c r="M31" s="780"/>
      <c r="N31" s="780"/>
      <c r="O31" s="780"/>
      <c r="P31" s="780"/>
      <c r="Q31" s="780"/>
      <c r="R31" s="780"/>
      <c r="S31" s="780"/>
      <c r="T31" s="780"/>
      <c r="U31" s="780"/>
      <c r="V31" s="780"/>
    </row>
    <row r="32" spans="3:22" x14ac:dyDescent="0.15">
      <c r="C32" s="779"/>
      <c r="D32" s="779"/>
      <c r="E32" s="779"/>
      <c r="F32" s="23"/>
      <c r="G32" s="780"/>
      <c r="H32" s="780"/>
      <c r="I32" s="780"/>
      <c r="J32" s="780"/>
      <c r="K32" s="780"/>
      <c r="L32" s="780"/>
      <c r="M32" s="780"/>
      <c r="N32" s="780"/>
      <c r="O32" s="780"/>
      <c r="P32" s="780"/>
      <c r="Q32" s="780"/>
      <c r="R32" s="780"/>
      <c r="S32" s="780"/>
      <c r="T32" s="780"/>
      <c r="U32" s="780"/>
      <c r="V32" s="780"/>
    </row>
    <row r="33" spans="3:22" x14ac:dyDescent="0.15">
      <c r="C33" s="781" t="s">
        <v>461</v>
      </c>
      <c r="D33" s="781"/>
      <c r="E33" s="781"/>
      <c r="F33" s="112"/>
      <c r="G33" s="782" t="str">
        <f>'01.入会申込書'!M39</f>
        <v>　</v>
      </c>
      <c r="H33" s="782"/>
      <c r="I33" s="782"/>
      <c r="J33" s="782"/>
      <c r="K33" s="782"/>
      <c r="L33" s="782"/>
      <c r="M33" s="782"/>
      <c r="N33" s="782"/>
      <c r="O33" s="782"/>
      <c r="P33" s="782"/>
      <c r="Q33" s="782"/>
      <c r="R33" s="782"/>
      <c r="S33" s="782"/>
      <c r="T33" s="782"/>
      <c r="U33" s="782"/>
      <c r="V33" s="782"/>
    </row>
    <row r="34" spans="3:22" x14ac:dyDescent="0.15">
      <c r="C34" s="781"/>
      <c r="D34" s="781"/>
      <c r="E34" s="781"/>
      <c r="F34" s="112"/>
      <c r="G34" s="782"/>
      <c r="H34" s="782"/>
      <c r="I34" s="782"/>
      <c r="J34" s="782"/>
      <c r="K34" s="782"/>
      <c r="L34" s="782"/>
      <c r="M34" s="782"/>
      <c r="N34" s="782"/>
      <c r="O34" s="782"/>
      <c r="P34" s="782"/>
      <c r="Q34" s="782"/>
      <c r="R34" s="782"/>
      <c r="S34" s="782"/>
      <c r="T34" s="782"/>
      <c r="U34" s="782"/>
      <c r="V34" s="782"/>
    </row>
    <row r="35" spans="3:22" x14ac:dyDescent="0.15">
      <c r="C35" s="111"/>
      <c r="D35" s="111"/>
      <c r="E35" s="111"/>
      <c r="F35" s="111"/>
      <c r="G35" s="111"/>
      <c r="H35" s="111"/>
      <c r="I35" s="111"/>
      <c r="J35" s="111"/>
      <c r="K35" s="111"/>
      <c r="L35" s="111"/>
      <c r="M35" s="111"/>
      <c r="N35" s="111"/>
      <c r="O35" s="111"/>
      <c r="P35" s="111"/>
      <c r="Q35" s="111"/>
      <c r="R35" s="111"/>
      <c r="S35" s="111"/>
      <c r="T35" s="111"/>
      <c r="U35" s="111"/>
      <c r="V35" s="111"/>
    </row>
  </sheetData>
  <mergeCells count="21">
    <mergeCell ref="B3:W6"/>
    <mergeCell ref="C9:V9"/>
    <mergeCell ref="D12:U12"/>
    <mergeCell ref="O15:P16"/>
    <mergeCell ref="Q15:Q16"/>
    <mergeCell ref="R15:R16"/>
    <mergeCell ref="S15:S16"/>
    <mergeCell ref="T15:T16"/>
    <mergeCell ref="U15:U16"/>
    <mergeCell ref="V15:V16"/>
    <mergeCell ref="C30:E32"/>
    <mergeCell ref="G30:V32"/>
    <mergeCell ref="C33:E34"/>
    <mergeCell ref="G33:V34"/>
    <mergeCell ref="C18:E19"/>
    <mergeCell ref="G18:V19"/>
    <mergeCell ref="C20:E23"/>
    <mergeCell ref="G20:V23"/>
    <mergeCell ref="C26:E26"/>
    <mergeCell ref="G26:V27"/>
    <mergeCell ref="C27:E27"/>
  </mergeCells>
  <phoneticPr fontId="54"/>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8BB7-E26D-45FF-B4B5-C7E74DE88069}">
  <dimension ref="A1:M60"/>
  <sheetViews>
    <sheetView showGridLines="0" showZeros="0" zoomScaleNormal="100" workbookViewId="0">
      <selection sqref="A1:L2"/>
    </sheetView>
  </sheetViews>
  <sheetFormatPr defaultColWidth="9.75" defaultRowHeight="24" customHeight="1" x14ac:dyDescent="0.15"/>
  <cols>
    <col min="1" max="12" width="7.5" style="173" customWidth="1"/>
    <col min="13" max="16384" width="9.75" style="173"/>
  </cols>
  <sheetData>
    <row r="1" spans="1:13" ht="27" customHeight="1" x14ac:dyDescent="0.15">
      <c r="A1" s="789" t="s">
        <v>825</v>
      </c>
      <c r="B1" s="789"/>
      <c r="C1" s="789"/>
      <c r="D1" s="789"/>
      <c r="E1" s="789"/>
      <c r="F1" s="789"/>
      <c r="G1" s="789"/>
      <c r="H1" s="789"/>
      <c r="I1" s="789"/>
      <c r="J1" s="789"/>
      <c r="K1" s="789"/>
      <c r="L1" s="789"/>
      <c r="M1" s="172"/>
    </row>
    <row r="2" spans="1:13" ht="27" customHeight="1" x14ac:dyDescent="0.15">
      <c r="A2" s="789"/>
      <c r="B2" s="789"/>
      <c r="C2" s="789"/>
      <c r="D2" s="789"/>
      <c r="E2" s="789"/>
      <c r="F2" s="789"/>
      <c r="G2" s="789"/>
      <c r="H2" s="789"/>
      <c r="I2" s="789"/>
      <c r="J2" s="789"/>
      <c r="K2" s="789"/>
      <c r="L2" s="789"/>
      <c r="M2" s="172"/>
    </row>
    <row r="3" spans="1:13" s="177" customFormat="1" ht="66" customHeight="1" x14ac:dyDescent="0.15">
      <c r="A3" s="174"/>
      <c r="B3" s="174"/>
      <c r="C3" s="174"/>
      <c r="D3" s="174"/>
      <c r="E3" s="174"/>
      <c r="F3" s="175" t="s">
        <v>618</v>
      </c>
      <c r="G3" s="183" t="str">
        <f>'01.入会申込書'!AP25</f>
        <v/>
      </c>
      <c r="H3" s="175" t="s">
        <v>619</v>
      </c>
      <c r="I3" s="183" t="str">
        <f>'01.入会申込書'!AT25</f>
        <v/>
      </c>
      <c r="J3" s="175" t="s">
        <v>826</v>
      </c>
      <c r="K3" s="183" t="str">
        <f>'01.入会申込書'!AX25</f>
        <v/>
      </c>
      <c r="L3" s="175" t="s">
        <v>621</v>
      </c>
      <c r="M3" s="176"/>
    </row>
    <row r="4" spans="1:13" s="177" customFormat="1" ht="18" customHeight="1" x14ac:dyDescent="0.15">
      <c r="A4" s="790" t="s">
        <v>827</v>
      </c>
      <c r="B4" s="790"/>
      <c r="C4" s="791" t="s">
        <v>828</v>
      </c>
      <c r="D4" s="791"/>
      <c r="E4" s="791"/>
      <c r="F4" s="179"/>
      <c r="G4" s="179"/>
      <c r="H4" s="179"/>
      <c r="I4" s="179"/>
      <c r="J4" s="179"/>
      <c r="K4" s="179"/>
      <c r="L4" s="179"/>
    </row>
    <row r="5" spans="1:13" s="177" customFormat="1" ht="18" customHeight="1" x14ac:dyDescent="0.15">
      <c r="A5" s="790" t="s">
        <v>827</v>
      </c>
      <c r="B5" s="790"/>
      <c r="C5" s="791" t="s">
        <v>829</v>
      </c>
      <c r="D5" s="791"/>
      <c r="E5" s="791"/>
      <c r="F5" s="179" t="s">
        <v>830</v>
      </c>
      <c r="G5" s="179"/>
      <c r="H5" s="179"/>
      <c r="I5" s="179"/>
      <c r="J5" s="179"/>
      <c r="K5" s="179"/>
      <c r="L5" s="179"/>
    </row>
    <row r="6" spans="1:13" s="177" customFormat="1" ht="18" customHeight="1" x14ac:dyDescent="0.15">
      <c r="A6" s="790" t="s">
        <v>831</v>
      </c>
      <c r="B6" s="790"/>
      <c r="C6" s="791" t="s">
        <v>832</v>
      </c>
      <c r="D6" s="791"/>
      <c r="E6" s="791"/>
      <c r="F6" s="179"/>
      <c r="G6" s="179"/>
      <c r="H6" s="179"/>
      <c r="I6" s="179"/>
      <c r="J6" s="179"/>
      <c r="K6" s="179"/>
      <c r="L6" s="179"/>
    </row>
    <row r="7" spans="1:13" s="177" customFormat="1" ht="24" customHeight="1" x14ac:dyDescent="0.15">
      <c r="A7" s="180"/>
      <c r="B7" s="180"/>
      <c r="C7" s="180"/>
      <c r="D7" s="180"/>
      <c r="E7" s="180"/>
      <c r="F7" s="179"/>
      <c r="G7" s="179"/>
      <c r="H7" s="179"/>
      <c r="I7" s="179"/>
      <c r="J7" s="179"/>
      <c r="K7" s="179"/>
      <c r="L7" s="179"/>
    </row>
    <row r="8" spans="1:13" s="177" customFormat="1" ht="24" customHeight="1" x14ac:dyDescent="0.15">
      <c r="A8" s="791"/>
      <c r="B8" s="791"/>
      <c r="C8" s="791"/>
      <c r="D8" s="791"/>
      <c r="E8" s="178" t="s">
        <v>833</v>
      </c>
      <c r="F8" s="792" t="str">
        <f>'01.入会申込書'!M39</f>
        <v>　</v>
      </c>
      <c r="G8" s="792"/>
      <c r="H8" s="792"/>
      <c r="I8" s="792"/>
      <c r="J8" s="792"/>
      <c r="K8" s="792"/>
      <c r="L8" s="792"/>
    </row>
    <row r="9" spans="1:13" s="177" customFormat="1" ht="15.75" customHeight="1" x14ac:dyDescent="0.15">
      <c r="A9" s="791"/>
      <c r="B9" s="791"/>
      <c r="C9" s="791"/>
      <c r="D9" s="791"/>
      <c r="E9" s="178"/>
      <c r="F9" s="792"/>
      <c r="G9" s="792"/>
      <c r="H9" s="792"/>
      <c r="I9" s="792"/>
      <c r="J9" s="792"/>
      <c r="K9" s="792"/>
      <c r="L9" s="792"/>
    </row>
    <row r="10" spans="1:13" s="177" customFormat="1" ht="24" customHeight="1" x14ac:dyDescent="0.15">
      <c r="A10" s="791"/>
      <c r="B10" s="791"/>
      <c r="C10" s="791"/>
      <c r="D10" s="791"/>
      <c r="E10" s="178" t="s">
        <v>834</v>
      </c>
      <c r="F10" s="793" t="str">
        <f>'01.入会申込書'!M35</f>
        <v/>
      </c>
      <c r="G10" s="793"/>
      <c r="H10" s="793"/>
      <c r="I10" s="793"/>
      <c r="J10" s="793"/>
      <c r="K10" s="793"/>
      <c r="L10" s="793"/>
    </row>
    <row r="11" spans="1:13" s="177" customFormat="1" ht="24" customHeight="1" x14ac:dyDescent="0.15">
      <c r="A11" s="791"/>
      <c r="B11" s="791"/>
      <c r="C11" s="791"/>
      <c r="D11" s="791"/>
      <c r="E11" s="178" t="s">
        <v>835</v>
      </c>
      <c r="F11" s="794" t="str">
        <f>'01.入会申込書'!M47</f>
        <v/>
      </c>
      <c r="G11" s="794"/>
      <c r="H11" s="794"/>
      <c r="I11" s="794"/>
      <c r="J11" s="794"/>
      <c r="K11" s="794"/>
      <c r="L11" s="181" t="s">
        <v>836</v>
      </c>
    </row>
    <row r="12" spans="1:13" s="177" customFormat="1" ht="24" customHeight="1" x14ac:dyDescent="0.15">
      <c r="A12" s="791"/>
      <c r="B12" s="791"/>
      <c r="C12" s="791"/>
      <c r="D12" s="791"/>
      <c r="E12" s="791"/>
      <c r="F12" s="791"/>
      <c r="G12" s="791"/>
      <c r="H12" s="791"/>
      <c r="I12" s="791"/>
      <c r="J12" s="791"/>
      <c r="K12" s="791"/>
      <c r="L12" s="791"/>
    </row>
    <row r="13" spans="1:13" s="177" customFormat="1" ht="26.25" customHeight="1" x14ac:dyDescent="0.15">
      <c r="A13" s="788" t="s">
        <v>837</v>
      </c>
      <c r="B13" s="788"/>
      <c r="C13" s="788"/>
      <c r="D13" s="788"/>
      <c r="E13" s="788"/>
      <c r="F13" s="788"/>
      <c r="G13" s="788"/>
      <c r="H13" s="788"/>
      <c r="I13" s="788"/>
      <c r="J13" s="788"/>
      <c r="K13" s="788"/>
      <c r="L13" s="788"/>
    </row>
    <row r="14" spans="1:13" s="177" customFormat="1" ht="26.25" customHeight="1" x14ac:dyDescent="0.15">
      <c r="A14" s="788" t="s">
        <v>838</v>
      </c>
      <c r="B14" s="788"/>
      <c r="C14" s="788"/>
      <c r="D14" s="788"/>
      <c r="E14" s="788"/>
      <c r="F14" s="788"/>
      <c r="G14" s="788"/>
      <c r="H14" s="788"/>
      <c r="I14" s="788"/>
      <c r="J14" s="788"/>
      <c r="K14" s="788"/>
      <c r="L14" s="788"/>
    </row>
    <row r="15" spans="1:13" s="177" customFormat="1" ht="26.25" customHeight="1" x14ac:dyDescent="0.15">
      <c r="A15" s="788" t="s">
        <v>839</v>
      </c>
      <c r="B15" s="788"/>
      <c r="C15" s="788"/>
      <c r="D15" s="788"/>
      <c r="E15" s="788"/>
      <c r="F15" s="788"/>
      <c r="G15" s="788"/>
      <c r="H15" s="788"/>
      <c r="I15" s="788"/>
      <c r="J15" s="788"/>
      <c r="K15" s="788"/>
      <c r="L15" s="788"/>
    </row>
    <row r="16" spans="1:13" s="177" customFormat="1" ht="26.25" customHeight="1" x14ac:dyDescent="0.15">
      <c r="A16" s="788" t="s">
        <v>840</v>
      </c>
      <c r="B16" s="788"/>
      <c r="C16" s="788"/>
      <c r="D16" s="788"/>
      <c r="E16" s="788"/>
      <c r="F16" s="788"/>
      <c r="G16" s="788"/>
      <c r="H16" s="788"/>
      <c r="I16" s="788"/>
      <c r="J16" s="788"/>
      <c r="K16" s="788"/>
      <c r="L16" s="788"/>
    </row>
    <row r="17" spans="1:12" s="177" customFormat="1" ht="6" customHeight="1" x14ac:dyDescent="0.15">
      <c r="A17" s="182"/>
      <c r="B17" s="182"/>
      <c r="C17" s="182"/>
      <c r="D17" s="182"/>
      <c r="E17" s="182"/>
      <c r="F17" s="182"/>
      <c r="G17" s="182"/>
      <c r="H17" s="182"/>
      <c r="I17" s="182"/>
      <c r="J17" s="182"/>
      <c r="K17" s="182"/>
      <c r="L17" s="182"/>
    </row>
    <row r="18" spans="1:12" s="177" customFormat="1" ht="26.25" customHeight="1" x14ac:dyDescent="0.15">
      <c r="A18" s="791" t="s">
        <v>841</v>
      </c>
      <c r="B18" s="791"/>
      <c r="C18" s="791"/>
      <c r="D18" s="791"/>
      <c r="E18" s="791"/>
      <c r="F18" s="791"/>
      <c r="G18" s="791"/>
      <c r="H18" s="791"/>
      <c r="I18" s="791"/>
      <c r="J18" s="791"/>
      <c r="K18" s="791"/>
      <c r="L18" s="791"/>
    </row>
    <row r="19" spans="1:12" s="177" customFormat="1" ht="9" customHeight="1" x14ac:dyDescent="0.15">
      <c r="A19" s="788"/>
      <c r="B19" s="788"/>
      <c r="C19" s="788"/>
      <c r="D19" s="788"/>
      <c r="E19" s="788"/>
      <c r="F19" s="788"/>
      <c r="G19" s="788"/>
      <c r="H19" s="788"/>
      <c r="I19" s="788"/>
      <c r="J19" s="788"/>
      <c r="K19" s="788"/>
      <c r="L19" s="788"/>
    </row>
    <row r="20" spans="1:12" s="177" customFormat="1" ht="26.25" customHeight="1" x14ac:dyDescent="0.15">
      <c r="A20" s="795" t="s">
        <v>842</v>
      </c>
      <c r="B20" s="795"/>
      <c r="C20" s="788"/>
      <c r="D20" s="788"/>
      <c r="E20" s="788"/>
      <c r="F20" s="788"/>
      <c r="G20" s="788"/>
      <c r="H20" s="788"/>
      <c r="I20" s="788"/>
      <c r="J20" s="788"/>
      <c r="K20" s="788"/>
      <c r="L20" s="788"/>
    </row>
    <row r="21" spans="1:12" s="177" customFormat="1" ht="26.25" customHeight="1" x14ac:dyDescent="0.15">
      <c r="A21" s="795" t="s">
        <v>843</v>
      </c>
      <c r="B21" s="795"/>
      <c r="C21" s="795"/>
      <c r="D21" s="795"/>
      <c r="E21" s="795"/>
      <c r="F21" s="795"/>
      <c r="G21" s="795"/>
      <c r="H21" s="795"/>
      <c r="I21" s="795"/>
      <c r="J21" s="795"/>
      <c r="K21" s="795"/>
      <c r="L21" s="795"/>
    </row>
    <row r="22" spans="1:12" s="177" customFormat="1" ht="26.25" customHeight="1" x14ac:dyDescent="0.15">
      <c r="A22" s="788" t="s">
        <v>844</v>
      </c>
      <c r="B22" s="788"/>
      <c r="C22" s="788"/>
      <c r="D22" s="788"/>
      <c r="E22" s="788"/>
      <c r="F22" s="788"/>
      <c r="G22" s="788"/>
      <c r="H22" s="788"/>
      <c r="I22" s="788"/>
      <c r="J22" s="788"/>
      <c r="K22" s="788"/>
      <c r="L22" s="788"/>
    </row>
    <row r="23" spans="1:12" s="177" customFormat="1" ht="26.25" customHeight="1" x14ac:dyDescent="0.15">
      <c r="A23" s="788" t="s">
        <v>845</v>
      </c>
      <c r="B23" s="788"/>
      <c r="C23" s="788"/>
      <c r="D23" s="788"/>
      <c r="E23" s="788"/>
      <c r="F23" s="788"/>
      <c r="G23" s="788"/>
      <c r="H23" s="788"/>
      <c r="I23" s="788"/>
      <c r="J23" s="788"/>
      <c r="K23" s="788"/>
      <c r="L23" s="788"/>
    </row>
    <row r="24" spans="1:12" s="177" customFormat="1" ht="26.25" customHeight="1" x14ac:dyDescent="0.15">
      <c r="A24" s="788" t="s">
        <v>846</v>
      </c>
      <c r="B24" s="788"/>
      <c r="C24" s="788"/>
      <c r="D24" s="788"/>
      <c r="E24" s="788"/>
      <c r="F24" s="788"/>
      <c r="G24" s="788"/>
      <c r="H24" s="788"/>
      <c r="I24" s="788"/>
      <c r="J24" s="788"/>
      <c r="K24" s="788"/>
      <c r="L24" s="788"/>
    </row>
    <row r="25" spans="1:12" s="177" customFormat="1" ht="26.25" customHeight="1" x14ac:dyDescent="0.15">
      <c r="A25" s="788" t="s">
        <v>847</v>
      </c>
      <c r="B25" s="788"/>
      <c r="C25" s="788"/>
      <c r="D25" s="788"/>
      <c r="E25" s="788"/>
      <c r="F25" s="788"/>
      <c r="G25" s="788"/>
      <c r="H25" s="788"/>
      <c r="I25" s="788"/>
      <c r="J25" s="788"/>
      <c r="K25" s="788"/>
      <c r="L25" s="788"/>
    </row>
    <row r="26" spans="1:12" s="177" customFormat="1" ht="26.25" customHeight="1" x14ac:dyDescent="0.15">
      <c r="A26" s="795" t="s">
        <v>848</v>
      </c>
      <c r="B26" s="795"/>
      <c r="C26" s="795"/>
      <c r="D26" s="795"/>
      <c r="E26" s="795"/>
      <c r="F26" s="795"/>
      <c r="G26" s="795"/>
      <c r="H26" s="795"/>
      <c r="I26" s="795"/>
      <c r="J26" s="795"/>
      <c r="K26" s="795"/>
      <c r="L26" s="795"/>
    </row>
    <row r="27" spans="1:12" s="177" customFormat="1" ht="26.25" customHeight="1" x14ac:dyDescent="0.15">
      <c r="A27" s="795" t="s">
        <v>849</v>
      </c>
      <c r="B27" s="795"/>
      <c r="C27" s="795"/>
      <c r="D27" s="795"/>
      <c r="E27" s="795"/>
      <c r="F27" s="795"/>
      <c r="G27" s="795"/>
      <c r="H27" s="795"/>
      <c r="I27" s="795"/>
      <c r="J27" s="795"/>
      <c r="K27" s="795"/>
      <c r="L27" s="795"/>
    </row>
    <row r="28" spans="1:12" s="177" customFormat="1" ht="26.25" customHeight="1" x14ac:dyDescent="0.15">
      <c r="A28" s="795" t="s">
        <v>850</v>
      </c>
      <c r="B28" s="788"/>
      <c r="C28" s="788"/>
      <c r="D28" s="788"/>
      <c r="E28" s="788"/>
      <c r="F28" s="788"/>
      <c r="G28" s="788"/>
      <c r="H28" s="788"/>
      <c r="I28" s="788"/>
      <c r="J28" s="788"/>
      <c r="K28" s="788"/>
      <c r="L28" s="788"/>
    </row>
    <row r="29" spans="1:12" s="177" customFormat="1" ht="26.25" customHeight="1" x14ac:dyDescent="0.15">
      <c r="A29" s="788" t="s">
        <v>851</v>
      </c>
      <c r="B29" s="788"/>
      <c r="C29" s="788"/>
      <c r="D29" s="788"/>
      <c r="E29" s="788"/>
      <c r="F29" s="788"/>
      <c r="G29" s="788"/>
      <c r="H29" s="788"/>
      <c r="I29" s="788"/>
      <c r="J29" s="788"/>
      <c r="K29" s="788"/>
      <c r="L29" s="788"/>
    </row>
    <row r="30" spans="1:12" s="177" customFormat="1" ht="26.25" customHeight="1" x14ac:dyDescent="0.15">
      <c r="A30" s="795" t="s">
        <v>852</v>
      </c>
      <c r="B30" s="788"/>
      <c r="C30" s="788"/>
      <c r="D30" s="788"/>
      <c r="E30" s="788"/>
      <c r="F30" s="788"/>
      <c r="G30" s="788"/>
      <c r="H30" s="788"/>
      <c r="I30" s="788"/>
      <c r="J30" s="788"/>
      <c r="K30" s="788"/>
      <c r="L30" s="788"/>
    </row>
    <row r="31" spans="1:12" s="177" customFormat="1" ht="26.25" customHeight="1" x14ac:dyDescent="0.15">
      <c r="A31" s="795" t="s">
        <v>853</v>
      </c>
      <c r="B31" s="795"/>
      <c r="C31" s="795"/>
      <c r="D31" s="795"/>
      <c r="E31" s="795"/>
      <c r="F31" s="795"/>
      <c r="G31" s="795"/>
      <c r="H31" s="795"/>
      <c r="I31" s="795"/>
      <c r="J31" s="795"/>
      <c r="K31" s="795"/>
      <c r="L31" s="795"/>
    </row>
    <row r="32" spans="1:12" s="177" customFormat="1" ht="26.25" customHeight="1" x14ac:dyDescent="0.15">
      <c r="A32" s="795" t="s">
        <v>854</v>
      </c>
      <c r="B32" s="788"/>
      <c r="C32" s="788"/>
      <c r="D32" s="788"/>
      <c r="E32" s="788"/>
      <c r="F32" s="788"/>
      <c r="G32" s="788"/>
      <c r="H32" s="788"/>
      <c r="I32" s="788"/>
      <c r="J32" s="788"/>
      <c r="K32" s="788"/>
      <c r="L32" s="788"/>
    </row>
    <row r="33" spans="1:12" s="177" customFormat="1" ht="26.25" customHeight="1" x14ac:dyDescent="0.15">
      <c r="A33" s="796" t="s">
        <v>855</v>
      </c>
      <c r="B33" s="796"/>
      <c r="C33" s="796"/>
      <c r="D33" s="796"/>
      <c r="E33" s="796"/>
      <c r="F33" s="796"/>
      <c r="G33" s="796"/>
      <c r="H33" s="796"/>
      <c r="I33" s="796"/>
      <c r="J33" s="796"/>
      <c r="K33" s="796"/>
      <c r="L33" s="796"/>
    </row>
    <row r="34" spans="1:12" s="177" customFormat="1" ht="24" customHeight="1" x14ac:dyDescent="0.15"/>
    <row r="35" spans="1:12" s="177" customFormat="1" ht="24" customHeight="1" x14ac:dyDescent="0.15"/>
    <row r="36" spans="1:12" s="177" customFormat="1" ht="24" customHeight="1" x14ac:dyDescent="0.15"/>
    <row r="37" spans="1:12" s="177" customFormat="1" ht="24" customHeight="1" x14ac:dyDescent="0.15"/>
    <row r="38" spans="1:12" s="177" customFormat="1" ht="24" customHeight="1" x14ac:dyDescent="0.15"/>
    <row r="39" spans="1:12" s="177" customFormat="1" ht="24" customHeight="1" x14ac:dyDescent="0.15"/>
    <row r="40" spans="1:12" s="177" customFormat="1" ht="24" customHeight="1" x14ac:dyDescent="0.15"/>
    <row r="41" spans="1:12" s="177" customFormat="1" ht="24" customHeight="1" x14ac:dyDescent="0.15"/>
    <row r="42" spans="1:12" s="177" customFormat="1" ht="24" customHeight="1" x14ac:dyDescent="0.15"/>
    <row r="43" spans="1:12" s="177" customFormat="1" ht="24" customHeight="1" x14ac:dyDescent="0.15"/>
    <row r="44" spans="1:12" s="177" customFormat="1" ht="24" customHeight="1" x14ac:dyDescent="0.15"/>
    <row r="45" spans="1:12" s="177" customFormat="1" ht="24" customHeight="1" x14ac:dyDescent="0.15"/>
    <row r="46" spans="1:12" s="177" customFormat="1" ht="24" customHeight="1" x14ac:dyDescent="0.15"/>
    <row r="47" spans="1:12" s="177" customFormat="1" ht="24" customHeight="1" x14ac:dyDescent="0.15"/>
    <row r="48" spans="1:12" s="177" customFormat="1" ht="24" customHeight="1" x14ac:dyDescent="0.15"/>
    <row r="49" spans="1:12" s="177" customFormat="1" ht="24" customHeight="1" x14ac:dyDescent="0.15"/>
    <row r="50" spans="1:12" s="177" customFormat="1" ht="24" customHeight="1" x14ac:dyDescent="0.15"/>
    <row r="51" spans="1:12" s="177" customFormat="1" ht="24" customHeight="1" x14ac:dyDescent="0.15"/>
    <row r="52" spans="1:12" s="177" customFormat="1" ht="24" customHeight="1" x14ac:dyDescent="0.15"/>
    <row r="53" spans="1:12" s="177" customFormat="1" ht="24" customHeight="1" x14ac:dyDescent="0.15"/>
    <row r="54" spans="1:12" s="177" customFormat="1" ht="24" customHeight="1" x14ac:dyDescent="0.15"/>
    <row r="55" spans="1:12" s="177" customFormat="1" ht="24" customHeight="1" x14ac:dyDescent="0.15"/>
    <row r="56" spans="1:12" s="177" customFormat="1" ht="24" customHeight="1" x14ac:dyDescent="0.15"/>
    <row r="57" spans="1:12" s="177" customFormat="1" ht="24" customHeight="1" x14ac:dyDescent="0.15"/>
    <row r="58" spans="1:12" s="177" customFormat="1" ht="24" customHeight="1" x14ac:dyDescent="0.15"/>
    <row r="59" spans="1:12" s="177" customFormat="1" ht="24" customHeight="1" x14ac:dyDescent="0.15"/>
    <row r="60" spans="1:12" s="177" customFormat="1" ht="24" customHeight="1" x14ac:dyDescent="0.15">
      <c r="A60" s="173"/>
      <c r="B60" s="173"/>
      <c r="C60" s="173"/>
      <c r="D60" s="173"/>
      <c r="E60" s="173"/>
      <c r="F60" s="173"/>
      <c r="G60" s="173"/>
      <c r="H60" s="173"/>
      <c r="I60" s="173"/>
      <c r="J60" s="173"/>
      <c r="K60" s="173"/>
      <c r="L60" s="173"/>
    </row>
  </sheetData>
  <mergeCells count="32">
    <mergeCell ref="A33:L33"/>
    <mergeCell ref="A27:L27"/>
    <mergeCell ref="A28:L28"/>
    <mergeCell ref="A29:L29"/>
    <mergeCell ref="A30:L30"/>
    <mergeCell ref="A31:L31"/>
    <mergeCell ref="A32:L32"/>
    <mergeCell ref="A26:L26"/>
    <mergeCell ref="A14:L14"/>
    <mergeCell ref="A15:L15"/>
    <mergeCell ref="A16:L16"/>
    <mergeCell ref="A18:L18"/>
    <mergeCell ref="A19:L19"/>
    <mergeCell ref="A20:L20"/>
    <mergeCell ref="A21:L21"/>
    <mergeCell ref="A22:L22"/>
    <mergeCell ref="A23:L23"/>
    <mergeCell ref="A24:L24"/>
    <mergeCell ref="A25:L25"/>
    <mergeCell ref="A13:L13"/>
    <mergeCell ref="A1:L2"/>
    <mergeCell ref="A4:B4"/>
    <mergeCell ref="C4:E4"/>
    <mergeCell ref="A5:B5"/>
    <mergeCell ref="C5:E5"/>
    <mergeCell ref="A6:B6"/>
    <mergeCell ref="C6:E6"/>
    <mergeCell ref="A8:D12"/>
    <mergeCell ref="F8:L9"/>
    <mergeCell ref="F10:L10"/>
    <mergeCell ref="F11:K11"/>
    <mergeCell ref="E12:L12"/>
  </mergeCells>
  <phoneticPr fontId="54"/>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R47"/>
  <sheetViews>
    <sheetView zoomScaleNormal="100" workbookViewId="0"/>
  </sheetViews>
  <sheetFormatPr defaultColWidth="9" defaultRowHeight="13.5" x14ac:dyDescent="0.15"/>
  <cols>
    <col min="1" max="1" width="2.625" style="50" customWidth="1"/>
    <col min="2" max="2" width="3" style="50" customWidth="1"/>
    <col min="3" max="3" width="10.25" style="50" customWidth="1"/>
    <col min="4" max="7" width="9" style="50" customWidth="1"/>
    <col min="8" max="14" width="4.625" style="50" customWidth="1"/>
    <col min="15" max="15" width="2.625" style="50" customWidth="1"/>
    <col min="16" max="16" width="9" style="50" customWidth="1"/>
    <col min="17" max="16384" width="9" style="50"/>
  </cols>
  <sheetData>
    <row r="2" spans="1:18" ht="23.65" customHeight="1" x14ac:dyDescent="0.15">
      <c r="B2" s="797" t="s">
        <v>462</v>
      </c>
      <c r="C2" s="797"/>
      <c r="D2" s="797"/>
      <c r="E2" s="797"/>
      <c r="F2" s="797"/>
      <c r="G2" s="797"/>
      <c r="H2" s="797"/>
      <c r="I2" s="797"/>
      <c r="J2" s="797"/>
      <c r="K2" s="797"/>
      <c r="L2" s="797"/>
      <c r="M2" s="797"/>
      <c r="N2" s="797"/>
      <c r="O2" s="94"/>
      <c r="P2" s="94"/>
      <c r="Q2" s="12"/>
      <c r="R2" s="12"/>
    </row>
    <row r="3" spans="1:18" ht="23.65" customHeight="1" x14ac:dyDescent="0.15">
      <c r="B3" s="22"/>
      <c r="C3" s="22"/>
      <c r="D3" s="22"/>
      <c r="E3" s="22"/>
      <c r="F3" s="22"/>
      <c r="G3" s="22"/>
      <c r="H3" s="22"/>
      <c r="I3" s="22"/>
      <c r="J3" s="22"/>
      <c r="K3" s="22"/>
      <c r="L3" s="22"/>
      <c r="M3" s="22"/>
      <c r="N3" s="22"/>
      <c r="P3" s="12"/>
      <c r="Q3" s="12"/>
      <c r="R3" s="12"/>
    </row>
    <row r="4" spans="1:18" x14ac:dyDescent="0.15">
      <c r="B4" s="57"/>
      <c r="C4" s="12"/>
      <c r="D4" s="12"/>
      <c r="E4" s="12"/>
      <c r="F4" s="12"/>
      <c r="G4" s="12"/>
      <c r="H4" s="12"/>
      <c r="I4" s="12"/>
      <c r="J4" s="12"/>
      <c r="K4" s="12"/>
      <c r="L4" s="12"/>
      <c r="M4" s="12"/>
      <c r="N4" s="12"/>
      <c r="O4" s="12"/>
      <c r="P4" s="12"/>
      <c r="Q4" s="12"/>
      <c r="R4" s="12"/>
    </row>
    <row r="5" spans="1:18" x14ac:dyDescent="0.15">
      <c r="B5" s="12" t="s">
        <v>463</v>
      </c>
      <c r="C5" s="12"/>
      <c r="D5" s="12"/>
      <c r="E5" s="12"/>
      <c r="F5" s="12"/>
      <c r="G5" s="12"/>
      <c r="H5" s="12" t="s">
        <v>464</v>
      </c>
      <c r="I5" s="12"/>
      <c r="J5" s="11"/>
      <c r="K5" s="42"/>
      <c r="L5" s="12"/>
      <c r="M5" s="12"/>
      <c r="N5" s="12"/>
      <c r="P5" s="12"/>
      <c r="Q5" s="12"/>
      <c r="R5" s="12"/>
    </row>
    <row r="6" spans="1:18" x14ac:dyDescent="0.15">
      <c r="B6" s="12" t="s">
        <v>465</v>
      </c>
      <c r="C6" s="12"/>
      <c r="D6" s="12"/>
      <c r="E6" s="12"/>
      <c r="F6" s="12"/>
      <c r="G6" s="12"/>
      <c r="H6" s="12" t="s">
        <v>464</v>
      </c>
      <c r="I6" s="12"/>
      <c r="J6" s="11"/>
      <c r="K6" s="42"/>
      <c r="L6" s="12"/>
      <c r="M6" s="12"/>
      <c r="N6" s="12"/>
      <c r="P6" s="12"/>
      <c r="Q6" s="12"/>
      <c r="R6" s="12"/>
    </row>
    <row r="7" spans="1:18" x14ac:dyDescent="0.15">
      <c r="B7" s="12" t="s">
        <v>466</v>
      </c>
      <c r="C7" s="12"/>
      <c r="D7" s="12"/>
      <c r="E7" s="12"/>
      <c r="F7" s="12"/>
      <c r="G7" s="12"/>
      <c r="H7" s="12" t="s">
        <v>464</v>
      </c>
      <c r="I7" s="12"/>
      <c r="J7" s="11"/>
      <c r="K7" s="42"/>
      <c r="L7" s="12"/>
      <c r="M7" s="12"/>
      <c r="N7" s="12"/>
      <c r="P7" s="12"/>
      <c r="Q7" s="12"/>
      <c r="R7" s="12"/>
    </row>
    <row r="8" spans="1:18" x14ac:dyDescent="0.15">
      <c r="B8" s="12"/>
      <c r="C8" s="12"/>
      <c r="D8" s="12"/>
      <c r="E8" s="12"/>
      <c r="F8" s="12"/>
      <c r="G8" s="12"/>
      <c r="H8" s="12"/>
      <c r="I8" s="12"/>
      <c r="J8" s="11"/>
      <c r="K8" s="12"/>
      <c r="L8" s="12"/>
      <c r="M8" s="12"/>
      <c r="N8" s="12"/>
      <c r="P8" s="12"/>
      <c r="Q8" s="12"/>
      <c r="R8" s="12"/>
    </row>
    <row r="9" spans="1:18" x14ac:dyDescent="0.15">
      <c r="B9" s="12"/>
      <c r="C9" s="12"/>
      <c r="D9" s="54"/>
      <c r="E9" s="54"/>
      <c r="F9" s="54"/>
      <c r="G9" s="54"/>
      <c r="H9" s="54"/>
      <c r="I9" s="54"/>
      <c r="J9" s="54"/>
      <c r="K9" s="54"/>
      <c r="L9" s="54"/>
      <c r="M9" s="12"/>
      <c r="N9" s="12"/>
      <c r="P9" s="54"/>
      <c r="Q9" s="54"/>
      <c r="R9" s="54"/>
    </row>
    <row r="10" spans="1:18" ht="13.5" customHeight="1" x14ac:dyDescent="0.15">
      <c r="B10" s="798" t="s">
        <v>467</v>
      </c>
      <c r="C10" s="798"/>
      <c r="D10" s="798"/>
      <c r="E10" s="798"/>
      <c r="F10" s="798"/>
      <c r="G10" s="798"/>
      <c r="H10" s="798"/>
      <c r="I10" s="798"/>
      <c r="J10" s="798"/>
      <c r="K10" s="798"/>
      <c r="L10" s="798"/>
      <c r="M10" s="798"/>
      <c r="N10" s="798"/>
      <c r="P10" s="54"/>
      <c r="Q10" s="54"/>
      <c r="R10" s="54"/>
    </row>
    <row r="11" spans="1:18" x14ac:dyDescent="0.15">
      <c r="B11" s="798"/>
      <c r="C11" s="798"/>
      <c r="D11" s="798"/>
      <c r="E11" s="798"/>
      <c r="F11" s="798"/>
      <c r="G11" s="798"/>
      <c r="H11" s="798"/>
      <c r="I11" s="798"/>
      <c r="J11" s="798"/>
      <c r="K11" s="798"/>
      <c r="L11" s="798"/>
      <c r="M11" s="798"/>
      <c r="N11" s="798"/>
      <c r="P11" s="54"/>
      <c r="Q11" s="54"/>
      <c r="R11" s="54"/>
    </row>
    <row r="12" spans="1:18" x14ac:dyDescent="0.15">
      <c r="B12" s="798"/>
      <c r="C12" s="798"/>
      <c r="D12" s="798"/>
      <c r="E12" s="798"/>
      <c r="F12" s="798"/>
      <c r="G12" s="798"/>
      <c r="H12" s="798"/>
      <c r="I12" s="798"/>
      <c r="J12" s="798"/>
      <c r="K12" s="798"/>
      <c r="L12" s="798"/>
      <c r="M12" s="798"/>
      <c r="N12" s="798"/>
      <c r="P12" s="46"/>
      <c r="Q12" s="46"/>
      <c r="R12" s="46"/>
    </row>
    <row r="13" spans="1:18" x14ac:dyDescent="0.15">
      <c r="B13" s="798"/>
      <c r="C13" s="798"/>
      <c r="D13" s="798"/>
      <c r="E13" s="798"/>
      <c r="F13" s="798"/>
      <c r="G13" s="798"/>
      <c r="H13" s="798"/>
      <c r="I13" s="798"/>
      <c r="J13" s="798"/>
      <c r="K13" s="798"/>
      <c r="L13" s="798"/>
      <c r="M13" s="798"/>
      <c r="N13" s="798"/>
      <c r="P13" s="46"/>
      <c r="Q13" s="46"/>
      <c r="R13" s="46"/>
    </row>
    <row r="14" spans="1:18" x14ac:dyDescent="0.15">
      <c r="B14" s="21"/>
      <c r="C14" s="21"/>
      <c r="D14" s="21"/>
      <c r="E14" s="21"/>
      <c r="F14" s="21"/>
      <c r="G14" s="21"/>
      <c r="H14" s="21"/>
      <c r="I14" s="21"/>
      <c r="J14" s="21"/>
      <c r="K14" s="21"/>
      <c r="L14" s="21"/>
      <c r="M14" s="21"/>
      <c r="N14" s="21"/>
      <c r="P14" s="46"/>
      <c r="Q14" s="46"/>
      <c r="R14" s="46"/>
    </row>
    <row r="15" spans="1:18" ht="18.75" customHeight="1" x14ac:dyDescent="0.15">
      <c r="A15" s="799" t="s">
        <v>468</v>
      </c>
      <c r="B15" s="799"/>
      <c r="C15" s="799"/>
      <c r="D15" s="799"/>
      <c r="E15" s="799"/>
      <c r="F15" s="799"/>
      <c r="G15" s="799"/>
      <c r="H15" s="799"/>
      <c r="I15" s="799"/>
      <c r="J15" s="799"/>
      <c r="K15" s="799"/>
      <c r="L15" s="799"/>
      <c r="M15" s="799"/>
      <c r="N15" s="799"/>
      <c r="O15" s="799"/>
      <c r="P15" s="46"/>
      <c r="Q15" s="46"/>
      <c r="R15" s="46"/>
    </row>
    <row r="16" spans="1:18" x14ac:dyDescent="0.15">
      <c r="B16" s="18"/>
      <c r="C16" s="18"/>
      <c r="D16" s="18"/>
      <c r="E16" s="18"/>
      <c r="F16" s="18"/>
      <c r="G16" s="18"/>
      <c r="H16" s="18"/>
      <c r="I16" s="18"/>
      <c r="J16" s="18"/>
      <c r="K16" s="18"/>
      <c r="L16" s="18"/>
      <c r="M16" s="18"/>
      <c r="N16" s="18"/>
      <c r="P16" s="46"/>
      <c r="Q16" s="46"/>
      <c r="R16" s="46"/>
    </row>
    <row r="17" spans="2:18" ht="18.75" customHeight="1" x14ac:dyDescent="0.15">
      <c r="B17" s="55" t="s">
        <v>469</v>
      </c>
      <c r="C17" s="798" t="s">
        <v>470</v>
      </c>
      <c r="D17" s="798"/>
      <c r="E17" s="798"/>
      <c r="F17" s="798"/>
      <c r="G17" s="798"/>
      <c r="H17" s="798"/>
      <c r="I17" s="798"/>
      <c r="J17" s="798"/>
      <c r="K17" s="798"/>
      <c r="L17" s="798"/>
      <c r="M17" s="798"/>
      <c r="N17" s="798"/>
      <c r="P17" s="47"/>
      <c r="Q17" s="47"/>
      <c r="R17" s="47"/>
    </row>
    <row r="18" spans="2:18" x14ac:dyDescent="0.15">
      <c r="B18" s="55"/>
      <c r="C18" s="798"/>
      <c r="D18" s="798"/>
      <c r="E18" s="798"/>
      <c r="F18" s="798"/>
      <c r="G18" s="798"/>
      <c r="H18" s="798"/>
      <c r="I18" s="798"/>
      <c r="J18" s="798"/>
      <c r="K18" s="798"/>
      <c r="L18" s="798"/>
      <c r="M18" s="798"/>
      <c r="N18" s="798"/>
      <c r="P18" s="47"/>
      <c r="Q18" s="47"/>
      <c r="R18" s="47"/>
    </row>
    <row r="19" spans="2:18" x14ac:dyDescent="0.15">
      <c r="B19" s="55"/>
      <c r="C19" s="798"/>
      <c r="D19" s="798"/>
      <c r="E19" s="798"/>
      <c r="F19" s="798"/>
      <c r="G19" s="798"/>
      <c r="H19" s="798"/>
      <c r="I19" s="798"/>
      <c r="J19" s="798"/>
      <c r="K19" s="798"/>
      <c r="L19" s="798"/>
      <c r="M19" s="798"/>
      <c r="N19" s="798"/>
      <c r="P19" s="47"/>
      <c r="Q19" s="47"/>
      <c r="R19" s="47"/>
    </row>
    <row r="20" spans="2:18" x14ac:dyDescent="0.15">
      <c r="B20" s="55"/>
      <c r="C20" s="798"/>
      <c r="D20" s="798"/>
      <c r="E20" s="798"/>
      <c r="F20" s="798"/>
      <c r="G20" s="798"/>
      <c r="H20" s="798"/>
      <c r="I20" s="798"/>
      <c r="J20" s="798"/>
      <c r="K20" s="798"/>
      <c r="L20" s="798"/>
      <c r="M20" s="798"/>
      <c r="N20" s="798"/>
      <c r="P20" s="47"/>
      <c r="Q20" s="47"/>
      <c r="R20" s="47"/>
    </row>
    <row r="21" spans="2:18" x14ac:dyDescent="0.15">
      <c r="B21" s="55"/>
      <c r="C21" s="798"/>
      <c r="D21" s="798"/>
      <c r="E21" s="798"/>
      <c r="F21" s="798"/>
      <c r="G21" s="798"/>
      <c r="H21" s="798"/>
      <c r="I21" s="798"/>
      <c r="J21" s="798"/>
      <c r="K21" s="798"/>
      <c r="L21" s="798"/>
      <c r="M21" s="798"/>
      <c r="N21" s="798"/>
      <c r="P21" s="47"/>
      <c r="Q21" s="47"/>
      <c r="R21" s="47"/>
    </row>
    <row r="22" spans="2:18" x14ac:dyDescent="0.15">
      <c r="B22" s="55"/>
      <c r="C22" s="798"/>
      <c r="D22" s="798"/>
      <c r="E22" s="798"/>
      <c r="F22" s="798"/>
      <c r="G22" s="798"/>
      <c r="H22" s="798"/>
      <c r="I22" s="798"/>
      <c r="J22" s="798"/>
      <c r="K22" s="798"/>
      <c r="L22" s="798"/>
      <c r="M22" s="798"/>
      <c r="N22" s="798"/>
    </row>
    <row r="23" spans="2:18" x14ac:dyDescent="0.15">
      <c r="B23" s="55"/>
      <c r="C23" s="798"/>
      <c r="D23" s="798"/>
      <c r="E23" s="798"/>
      <c r="F23" s="798"/>
      <c r="G23" s="798"/>
      <c r="H23" s="798"/>
      <c r="I23" s="798"/>
      <c r="J23" s="798"/>
      <c r="K23" s="798"/>
      <c r="L23" s="798"/>
      <c r="M23" s="798"/>
      <c r="N23" s="798"/>
      <c r="P23" s="12"/>
      <c r="Q23" s="12"/>
      <c r="R23" s="12"/>
    </row>
    <row r="24" spans="2:18" ht="13.5" customHeight="1" x14ac:dyDescent="0.15">
      <c r="B24" s="55" t="s">
        <v>471</v>
      </c>
      <c r="C24" s="798" t="s">
        <v>472</v>
      </c>
      <c r="D24" s="798"/>
      <c r="E24" s="798"/>
      <c r="F24" s="798"/>
      <c r="G24" s="798"/>
      <c r="H24" s="798"/>
      <c r="I24" s="798"/>
      <c r="J24" s="798"/>
      <c r="K24" s="798"/>
      <c r="L24" s="798"/>
      <c r="M24" s="798"/>
      <c r="N24" s="798"/>
      <c r="P24" s="12"/>
      <c r="Q24" s="12"/>
      <c r="R24" s="12"/>
    </row>
    <row r="25" spans="2:18" x14ac:dyDescent="0.15">
      <c r="B25" s="55"/>
      <c r="C25" s="798"/>
      <c r="D25" s="798"/>
      <c r="E25" s="798"/>
      <c r="F25" s="798"/>
      <c r="G25" s="798"/>
      <c r="H25" s="798"/>
      <c r="I25" s="798"/>
      <c r="J25" s="798"/>
      <c r="K25" s="798"/>
      <c r="L25" s="798"/>
      <c r="M25" s="798"/>
      <c r="N25" s="798"/>
    </row>
    <row r="26" spans="2:18" x14ac:dyDescent="0.15">
      <c r="B26" s="55"/>
      <c r="C26" s="798"/>
      <c r="D26" s="798"/>
      <c r="E26" s="798"/>
      <c r="F26" s="798"/>
      <c r="G26" s="798"/>
      <c r="H26" s="798"/>
      <c r="I26" s="798"/>
      <c r="J26" s="798"/>
      <c r="K26" s="798"/>
      <c r="L26" s="798"/>
      <c r="M26" s="798"/>
      <c r="N26" s="798"/>
    </row>
    <row r="27" spans="2:18" x14ac:dyDescent="0.15">
      <c r="B27" s="55"/>
      <c r="C27" s="798"/>
      <c r="D27" s="798"/>
      <c r="E27" s="798"/>
      <c r="F27" s="798"/>
      <c r="G27" s="798"/>
      <c r="H27" s="798"/>
      <c r="I27" s="798"/>
      <c r="J27" s="798"/>
      <c r="K27" s="798"/>
      <c r="L27" s="798"/>
      <c r="M27" s="798"/>
      <c r="N27" s="798"/>
    </row>
    <row r="28" spans="2:18" ht="18.75" customHeight="1" x14ac:dyDescent="0.15">
      <c r="B28" s="55" t="s">
        <v>473</v>
      </c>
      <c r="C28" s="798" t="s">
        <v>474</v>
      </c>
      <c r="D28" s="798"/>
      <c r="E28" s="798"/>
      <c r="F28" s="798"/>
      <c r="G28" s="798"/>
      <c r="H28" s="798"/>
      <c r="I28" s="798"/>
      <c r="J28" s="798"/>
      <c r="K28" s="798"/>
      <c r="L28" s="798"/>
      <c r="M28" s="798"/>
      <c r="N28" s="798"/>
    </row>
    <row r="29" spans="2:18" x14ac:dyDescent="0.15">
      <c r="B29" s="55"/>
      <c r="C29" s="798"/>
      <c r="D29" s="798"/>
      <c r="E29" s="798"/>
      <c r="F29" s="798"/>
      <c r="G29" s="798"/>
      <c r="H29" s="798"/>
      <c r="I29" s="798"/>
      <c r="J29" s="798"/>
      <c r="K29" s="798"/>
      <c r="L29" s="798"/>
      <c r="M29" s="798"/>
      <c r="N29" s="798"/>
    </row>
    <row r="30" spans="2:18" x14ac:dyDescent="0.15">
      <c r="B30" s="56"/>
      <c r="C30" s="798"/>
      <c r="D30" s="798"/>
      <c r="E30" s="798"/>
      <c r="F30" s="798"/>
      <c r="G30" s="798"/>
      <c r="H30" s="798"/>
      <c r="I30" s="798"/>
      <c r="J30" s="798"/>
      <c r="K30" s="798"/>
      <c r="L30" s="798"/>
      <c r="M30" s="798"/>
      <c r="N30" s="798"/>
    </row>
    <row r="31" spans="2:18" x14ac:dyDescent="0.15">
      <c r="B31" s="57"/>
      <c r="C31" s="57"/>
      <c r="D31" s="57"/>
      <c r="E31" s="57"/>
      <c r="F31" s="57"/>
      <c r="G31" s="57"/>
      <c r="H31" s="57"/>
      <c r="I31" s="57"/>
      <c r="J31" s="57"/>
      <c r="K31" s="57"/>
      <c r="L31" s="57"/>
      <c r="M31" s="802" t="s">
        <v>475</v>
      </c>
      <c r="N31" s="802"/>
    </row>
    <row r="32" spans="2:18" x14ac:dyDescent="0.15">
      <c r="B32" s="57"/>
      <c r="C32" s="57"/>
      <c r="D32" s="57"/>
      <c r="E32" s="57"/>
      <c r="F32" s="57"/>
      <c r="G32" s="57"/>
      <c r="H32" s="57"/>
      <c r="I32" s="57"/>
      <c r="J32" s="57"/>
      <c r="K32" s="57"/>
      <c r="L32" s="57"/>
      <c r="M32" s="19"/>
      <c r="N32" s="19"/>
    </row>
    <row r="33" spans="2:17" x14ac:dyDescent="0.15">
      <c r="B33" s="57"/>
      <c r="C33" s="57"/>
      <c r="D33" s="57"/>
      <c r="E33" s="57"/>
      <c r="F33" s="57"/>
      <c r="G33" s="57"/>
      <c r="H33" s="57"/>
      <c r="I33" s="57"/>
      <c r="J33" s="57"/>
      <c r="K33" s="57"/>
      <c r="L33" s="19"/>
      <c r="M33" s="19"/>
      <c r="N33" s="19"/>
    </row>
    <row r="34" spans="2:17" x14ac:dyDescent="0.15">
      <c r="B34" s="57"/>
      <c r="C34" s="57"/>
      <c r="D34" s="57"/>
      <c r="E34" s="57"/>
      <c r="F34" s="57"/>
      <c r="G34" s="802" t="s">
        <v>384</v>
      </c>
      <c r="H34" s="802"/>
      <c r="I34" s="20" t="str">
        <f>'01.入会申込書'!AP25</f>
        <v/>
      </c>
      <c r="J34" s="20" t="s">
        <v>282</v>
      </c>
      <c r="K34" s="20" t="str">
        <f>'01.入会申込書'!AT25</f>
        <v/>
      </c>
      <c r="L34" s="20" t="s">
        <v>283</v>
      </c>
      <c r="M34" s="20" t="str">
        <f>'01.入会申込書'!AX25</f>
        <v/>
      </c>
      <c r="N34" s="20" t="s">
        <v>284</v>
      </c>
    </row>
    <row r="35" spans="2:17" ht="13.5" customHeight="1" x14ac:dyDescent="0.15">
      <c r="C35" s="56"/>
      <c r="D35" s="58"/>
      <c r="E35" s="58"/>
      <c r="F35" s="58"/>
      <c r="G35" s="59"/>
      <c r="H35" s="46"/>
      <c r="I35" s="63"/>
      <c r="J35" s="63"/>
      <c r="K35" s="63"/>
      <c r="L35" s="63"/>
      <c r="M35" s="63"/>
      <c r="N35" s="63"/>
      <c r="P35" s="56"/>
      <c r="Q35" s="56"/>
    </row>
    <row r="36" spans="2:17" x14ac:dyDescent="0.15">
      <c r="C36" s="56"/>
      <c r="D36" s="56"/>
      <c r="E36" s="56"/>
      <c r="F36" s="56"/>
      <c r="G36" s="56"/>
      <c r="H36" s="56"/>
      <c r="I36" s="56"/>
      <c r="J36" s="56"/>
      <c r="K36" s="56"/>
      <c r="L36" s="56"/>
    </row>
    <row r="37" spans="2:17" x14ac:dyDescent="0.15">
      <c r="C37" s="800" t="s">
        <v>476</v>
      </c>
      <c r="D37" s="800"/>
      <c r="E37" s="18"/>
      <c r="F37" s="18"/>
      <c r="G37" s="18"/>
      <c r="H37" s="56"/>
      <c r="I37" s="56"/>
      <c r="J37" s="56"/>
      <c r="K37" s="56"/>
      <c r="L37" s="56"/>
    </row>
    <row r="38" spans="2:17" x14ac:dyDescent="0.15">
      <c r="C38" s="800"/>
      <c r="D38" s="800"/>
      <c r="E38" s="18"/>
      <c r="F38" s="18"/>
      <c r="G38" s="18"/>
      <c r="H38" s="56"/>
      <c r="I38" s="56"/>
      <c r="J38" s="56"/>
      <c r="K38" s="56"/>
      <c r="L38" s="56"/>
    </row>
    <row r="39" spans="2:17" x14ac:dyDescent="0.15">
      <c r="C39" s="57"/>
      <c r="D39" s="57"/>
      <c r="E39" s="57"/>
      <c r="F39" s="57"/>
      <c r="G39" s="57"/>
      <c r="H39" s="56"/>
      <c r="I39" s="56"/>
      <c r="J39" s="56"/>
      <c r="K39" s="56"/>
      <c r="L39" s="56"/>
    </row>
    <row r="40" spans="2:17" ht="18" customHeight="1" x14ac:dyDescent="0.15">
      <c r="C40" s="800" t="s">
        <v>477</v>
      </c>
      <c r="D40" s="800"/>
      <c r="E40" s="801" t="str">
        <f>'01.入会申込書'!M39</f>
        <v>　</v>
      </c>
      <c r="F40" s="801"/>
      <c r="G40" s="801"/>
      <c r="H40" s="801"/>
      <c r="I40" s="801"/>
      <c r="J40" s="801"/>
      <c r="K40" s="801"/>
      <c r="L40" s="801"/>
      <c r="M40" s="801"/>
      <c r="N40" s="16"/>
    </row>
    <row r="41" spans="2:17" ht="18" customHeight="1" x14ac:dyDescent="0.15">
      <c r="C41" s="800"/>
      <c r="D41" s="800"/>
      <c r="E41" s="801"/>
      <c r="F41" s="801"/>
      <c r="G41" s="801"/>
      <c r="H41" s="801"/>
      <c r="I41" s="801"/>
      <c r="J41" s="801"/>
      <c r="K41" s="801"/>
      <c r="L41" s="801"/>
      <c r="M41" s="801"/>
      <c r="N41" s="16"/>
    </row>
    <row r="42" spans="2:17" x14ac:dyDescent="0.15">
      <c r="C42" s="18"/>
      <c r="D42" s="18"/>
      <c r="E42" s="18"/>
      <c r="F42" s="18"/>
      <c r="G42" s="18"/>
      <c r="H42" s="56"/>
      <c r="I42" s="56"/>
      <c r="J42" s="56"/>
      <c r="K42" s="56"/>
      <c r="L42" s="56"/>
    </row>
    <row r="43" spans="2:17" ht="14.25" customHeight="1" x14ac:dyDescent="0.15">
      <c r="C43" s="800" t="s">
        <v>478</v>
      </c>
      <c r="D43" s="800"/>
      <c r="E43" s="801" t="str">
        <f>'01.入会申込書'!M35</f>
        <v/>
      </c>
      <c r="F43" s="801"/>
      <c r="G43" s="801"/>
      <c r="H43" s="801"/>
      <c r="I43" s="801"/>
      <c r="J43" s="801"/>
      <c r="K43" s="801"/>
      <c r="L43" s="801"/>
      <c r="M43" s="801"/>
      <c r="N43" s="17"/>
    </row>
    <row r="44" spans="2:17" ht="14.25" customHeight="1" x14ac:dyDescent="0.15">
      <c r="C44" s="800"/>
      <c r="D44" s="800"/>
      <c r="E44" s="801"/>
      <c r="F44" s="801"/>
      <c r="G44" s="801"/>
      <c r="H44" s="801"/>
      <c r="I44" s="801"/>
      <c r="J44" s="801"/>
      <c r="K44" s="801"/>
      <c r="L44" s="801"/>
      <c r="M44" s="801"/>
      <c r="N44" s="17"/>
    </row>
    <row r="45" spans="2:17" x14ac:dyDescent="0.15">
      <c r="C45" s="18"/>
      <c r="D45" s="18"/>
      <c r="E45" s="18"/>
      <c r="F45" s="18"/>
      <c r="G45" s="18"/>
      <c r="H45" s="56"/>
      <c r="I45" s="56"/>
      <c r="J45" s="56"/>
      <c r="K45" s="56"/>
      <c r="L45" s="56"/>
    </row>
    <row r="46" spans="2:17" ht="13.5" customHeight="1" x14ac:dyDescent="0.15">
      <c r="C46" s="800" t="s">
        <v>479</v>
      </c>
      <c r="D46" s="800"/>
      <c r="E46" s="804" t="str">
        <f>'01.入会申込書'!M47</f>
        <v/>
      </c>
      <c r="F46" s="804"/>
      <c r="G46" s="804"/>
      <c r="H46" s="804"/>
      <c r="I46" s="804"/>
      <c r="J46" s="804"/>
      <c r="K46" s="803" t="s">
        <v>480</v>
      </c>
      <c r="L46" s="803"/>
      <c r="M46" s="803"/>
      <c r="N46" s="803"/>
    </row>
    <row r="47" spans="2:17" ht="13.5" customHeight="1" x14ac:dyDescent="0.15">
      <c r="C47" s="800"/>
      <c r="D47" s="800"/>
      <c r="E47" s="804"/>
      <c r="F47" s="804"/>
      <c r="G47" s="804"/>
      <c r="H47" s="804"/>
      <c r="I47" s="804"/>
      <c r="J47" s="804"/>
      <c r="K47" s="803"/>
      <c r="L47" s="803"/>
      <c r="M47" s="803"/>
      <c r="N47" s="803"/>
    </row>
  </sheetData>
  <mergeCells count="16">
    <mergeCell ref="C43:D44"/>
    <mergeCell ref="E43:M44"/>
    <mergeCell ref="C46:D47"/>
    <mergeCell ref="C28:N30"/>
    <mergeCell ref="M31:N31"/>
    <mergeCell ref="G34:H34"/>
    <mergeCell ref="C37:D38"/>
    <mergeCell ref="C40:D41"/>
    <mergeCell ref="E40:M41"/>
    <mergeCell ref="K46:N47"/>
    <mergeCell ref="E46:J47"/>
    <mergeCell ref="B2:N2"/>
    <mergeCell ref="B10:N13"/>
    <mergeCell ref="A15:O15"/>
    <mergeCell ref="C17:N23"/>
    <mergeCell ref="C24:N27"/>
  </mergeCells>
  <phoneticPr fontId="25"/>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B96"/>
  <sheetViews>
    <sheetView workbookViewId="0">
      <selection sqref="A1:Y1"/>
    </sheetView>
  </sheetViews>
  <sheetFormatPr defaultColWidth="9" defaultRowHeight="13.5" x14ac:dyDescent="0.15"/>
  <cols>
    <col min="1" max="25" width="2.625" style="12" customWidth="1"/>
    <col min="26" max="29" width="1.625" style="12" customWidth="1"/>
    <col min="30" max="67" width="2.625" style="12" customWidth="1"/>
    <col min="68" max="68" width="9" style="12" customWidth="1"/>
    <col min="69" max="16384" width="9" style="12"/>
  </cols>
  <sheetData>
    <row r="1" spans="1:54" ht="17.25" customHeight="1" x14ac:dyDescent="0.15">
      <c r="A1" s="805" t="s">
        <v>481</v>
      </c>
      <c r="B1" s="805"/>
      <c r="C1" s="805"/>
      <c r="D1" s="805"/>
      <c r="E1" s="805"/>
      <c r="F1" s="805"/>
      <c r="G1" s="805"/>
      <c r="H1" s="805"/>
      <c r="I1" s="805"/>
      <c r="J1" s="805"/>
      <c r="K1" s="805"/>
      <c r="L1" s="805"/>
      <c r="M1" s="805"/>
      <c r="N1" s="805"/>
      <c r="O1" s="805"/>
      <c r="P1" s="805"/>
      <c r="Q1" s="805"/>
      <c r="R1" s="805"/>
      <c r="S1" s="805"/>
      <c r="T1" s="805"/>
      <c r="U1" s="805"/>
      <c r="V1" s="805"/>
      <c r="W1" s="805"/>
      <c r="X1" s="805"/>
      <c r="Y1" s="80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578"/>
      <c r="AY1" s="578"/>
      <c r="AZ1" s="578"/>
      <c r="BA1" s="578"/>
      <c r="BB1" s="578"/>
    </row>
    <row r="2" spans="1:54" ht="17.25" customHeight="1" x14ac:dyDescent="0.15">
      <c r="A2" s="806" t="s">
        <v>482</v>
      </c>
      <c r="B2" s="807"/>
      <c r="C2" s="807"/>
      <c r="D2" s="807"/>
      <c r="E2" s="807"/>
      <c r="F2" s="807"/>
      <c r="G2" s="807"/>
      <c r="H2" s="807"/>
      <c r="I2" s="807"/>
      <c r="J2" s="807"/>
      <c r="K2" s="807"/>
      <c r="L2" s="807"/>
      <c r="M2" s="807"/>
      <c r="N2" s="807"/>
      <c r="O2" s="807"/>
      <c r="P2" s="807"/>
      <c r="Q2" s="807"/>
      <c r="R2" s="807"/>
      <c r="S2" s="807"/>
      <c r="T2" s="807"/>
      <c r="U2" s="807"/>
      <c r="V2" s="807"/>
      <c r="W2" s="807"/>
      <c r="X2" s="807"/>
      <c r="Y2" s="807"/>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row>
    <row r="3" spans="1:54" ht="17.25" customHeight="1" x14ac:dyDescent="0.15">
      <c r="A3" s="807"/>
      <c r="B3" s="807"/>
      <c r="C3" s="807"/>
      <c r="D3" s="807"/>
      <c r="E3" s="807"/>
      <c r="F3" s="807"/>
      <c r="G3" s="807"/>
      <c r="H3" s="807"/>
      <c r="I3" s="807"/>
      <c r="J3" s="807"/>
      <c r="K3" s="807"/>
      <c r="L3" s="807"/>
      <c r="M3" s="807"/>
      <c r="N3" s="807"/>
      <c r="O3" s="807"/>
      <c r="P3" s="807"/>
      <c r="Q3" s="807"/>
      <c r="R3" s="807"/>
      <c r="S3" s="807"/>
      <c r="T3" s="807"/>
      <c r="U3" s="807"/>
      <c r="V3" s="807"/>
      <c r="W3" s="807"/>
      <c r="X3" s="807"/>
      <c r="Y3" s="807"/>
      <c r="Z3" s="495"/>
      <c r="AA3" s="495"/>
      <c r="AB3" s="495"/>
      <c r="AC3" s="495"/>
      <c r="AD3" s="808" t="s">
        <v>483</v>
      </c>
      <c r="AE3" s="808"/>
      <c r="AF3" s="808"/>
      <c r="AG3" s="808"/>
      <c r="AH3" s="808"/>
      <c r="AI3" s="808"/>
      <c r="AJ3" s="808"/>
      <c r="AK3" s="808"/>
      <c r="AL3" s="808"/>
      <c r="AM3" s="808"/>
      <c r="AN3" s="808"/>
      <c r="AO3" s="808"/>
      <c r="AP3" s="808"/>
      <c r="AQ3" s="808"/>
      <c r="AR3" s="808"/>
      <c r="AS3" s="808"/>
      <c r="AT3" s="808"/>
      <c r="AU3" s="808"/>
      <c r="AV3" s="808"/>
      <c r="AW3" s="808"/>
      <c r="AX3" s="808"/>
      <c r="AY3" s="808"/>
      <c r="AZ3" s="808"/>
      <c r="BA3" s="808"/>
      <c r="BB3" s="808"/>
    </row>
    <row r="4" spans="1:54" ht="17.25" customHeight="1" x14ac:dyDescent="0.15">
      <c r="A4" s="807"/>
      <c r="B4" s="807"/>
      <c r="C4" s="807"/>
      <c r="D4" s="807"/>
      <c r="E4" s="807"/>
      <c r="F4" s="807"/>
      <c r="G4" s="807"/>
      <c r="H4" s="807"/>
      <c r="I4" s="807"/>
      <c r="J4" s="807"/>
      <c r="K4" s="807"/>
      <c r="L4" s="807"/>
      <c r="M4" s="807"/>
      <c r="N4" s="807"/>
      <c r="O4" s="807"/>
      <c r="P4" s="807"/>
      <c r="Q4" s="807"/>
      <c r="R4" s="807"/>
      <c r="S4" s="807"/>
      <c r="T4" s="807"/>
      <c r="U4" s="807"/>
      <c r="V4" s="807"/>
      <c r="W4" s="807"/>
      <c r="X4" s="807"/>
      <c r="Y4" s="807"/>
      <c r="Z4" s="495"/>
      <c r="AA4" s="495"/>
      <c r="AB4" s="495"/>
      <c r="AC4" s="495"/>
      <c r="AD4" s="808" t="s">
        <v>484</v>
      </c>
      <c r="AE4" s="808"/>
      <c r="AF4" s="808"/>
      <c r="AG4" s="808"/>
      <c r="AH4" s="808"/>
      <c r="AI4" s="808"/>
      <c r="AJ4" s="808"/>
      <c r="AK4" s="808"/>
      <c r="AL4" s="808"/>
      <c r="AM4" s="808"/>
      <c r="AN4" s="808"/>
      <c r="AO4" s="808"/>
      <c r="AP4" s="808"/>
      <c r="AQ4" s="808"/>
      <c r="AR4" s="808"/>
      <c r="AS4" s="808"/>
      <c r="AT4" s="808"/>
      <c r="AU4" s="808"/>
      <c r="AV4" s="808"/>
      <c r="AW4" s="808"/>
      <c r="AX4" s="808"/>
      <c r="AY4" s="808"/>
      <c r="AZ4" s="808"/>
      <c r="BA4" s="808"/>
      <c r="BB4" s="808"/>
    </row>
    <row r="5" spans="1:54" ht="17.25" customHeight="1" x14ac:dyDescent="0.15">
      <c r="A5" s="808" t="s">
        <v>485</v>
      </c>
      <c r="B5" s="808"/>
      <c r="C5" s="808"/>
      <c r="D5" s="808"/>
      <c r="E5" s="808"/>
      <c r="F5" s="808"/>
      <c r="G5" s="808"/>
      <c r="H5" s="808"/>
      <c r="I5" s="808"/>
      <c r="J5" s="808"/>
      <c r="K5" s="808"/>
      <c r="L5" s="808"/>
      <c r="M5" s="808"/>
      <c r="N5" s="808"/>
      <c r="O5" s="808"/>
      <c r="P5" s="808"/>
      <c r="Q5" s="808"/>
      <c r="R5" s="808"/>
      <c r="S5" s="808"/>
      <c r="T5" s="808"/>
      <c r="U5" s="808"/>
      <c r="V5" s="808"/>
      <c r="W5" s="808"/>
      <c r="X5" s="808"/>
      <c r="Y5" s="808"/>
      <c r="Z5" s="495"/>
      <c r="AA5" s="495"/>
      <c r="AB5" s="495"/>
      <c r="AC5" s="495"/>
      <c r="AD5" s="808" t="s">
        <v>486</v>
      </c>
      <c r="AE5" s="808"/>
      <c r="AF5" s="808"/>
      <c r="AG5" s="808"/>
      <c r="AH5" s="808"/>
      <c r="AI5" s="808"/>
      <c r="AJ5" s="808"/>
      <c r="AK5" s="808"/>
      <c r="AL5" s="808"/>
      <c r="AM5" s="808"/>
      <c r="AN5" s="808"/>
      <c r="AO5" s="808"/>
      <c r="AP5" s="808"/>
      <c r="AQ5" s="808"/>
      <c r="AR5" s="808"/>
      <c r="AS5" s="808"/>
      <c r="AT5" s="808"/>
      <c r="AU5" s="808"/>
      <c r="AV5" s="808"/>
      <c r="AW5" s="808"/>
      <c r="AX5" s="808"/>
      <c r="AY5" s="808"/>
      <c r="AZ5" s="808"/>
      <c r="BA5" s="808"/>
      <c r="BB5" s="808"/>
    </row>
    <row r="6" spans="1:54" ht="6" customHeight="1" x14ac:dyDescent="0.15">
      <c r="A6" s="808" t="s">
        <v>487</v>
      </c>
      <c r="B6" s="808"/>
      <c r="C6" s="808"/>
      <c r="D6" s="808"/>
      <c r="E6" s="808"/>
      <c r="F6" s="808"/>
      <c r="G6" s="808"/>
      <c r="H6" s="808"/>
      <c r="I6" s="808"/>
      <c r="J6" s="808"/>
      <c r="K6" s="808"/>
      <c r="L6" s="808"/>
      <c r="M6" s="808"/>
      <c r="N6" s="808"/>
      <c r="O6" s="808"/>
      <c r="P6" s="808"/>
      <c r="Q6" s="808"/>
      <c r="R6" s="808"/>
      <c r="S6" s="808"/>
      <c r="T6" s="808"/>
      <c r="U6" s="808"/>
      <c r="V6" s="808"/>
      <c r="W6" s="808"/>
      <c r="X6" s="808"/>
      <c r="Y6" s="808"/>
      <c r="Z6" s="495"/>
      <c r="AA6" s="495"/>
      <c r="AB6" s="495"/>
      <c r="AC6" s="495"/>
      <c r="AD6" s="808" t="s">
        <v>488</v>
      </c>
      <c r="AE6" s="808"/>
      <c r="AF6" s="808"/>
      <c r="AG6" s="808"/>
      <c r="AH6" s="808"/>
      <c r="AI6" s="808"/>
      <c r="AJ6" s="808"/>
      <c r="AK6" s="808"/>
      <c r="AL6" s="808"/>
      <c r="AM6" s="808"/>
      <c r="AN6" s="808"/>
      <c r="AO6" s="808"/>
      <c r="AP6" s="808"/>
      <c r="AQ6" s="808"/>
      <c r="AR6" s="808"/>
      <c r="AS6" s="808"/>
      <c r="AT6" s="808"/>
      <c r="AU6" s="808"/>
      <c r="AV6" s="808"/>
      <c r="AW6" s="808"/>
      <c r="AX6" s="808"/>
      <c r="AY6" s="808"/>
      <c r="AZ6" s="808"/>
      <c r="BA6" s="808"/>
      <c r="BB6" s="808"/>
    </row>
    <row r="7" spans="1:54" ht="6" customHeight="1" x14ac:dyDescent="0.15">
      <c r="A7" s="809"/>
      <c r="B7" s="809"/>
      <c r="C7" s="809"/>
      <c r="D7" s="809"/>
      <c r="E7" s="809"/>
      <c r="F7" s="809"/>
      <c r="G7" s="809"/>
      <c r="H7" s="809"/>
      <c r="I7" s="809"/>
      <c r="J7" s="809"/>
      <c r="K7" s="809"/>
      <c r="L7" s="809"/>
      <c r="M7" s="809"/>
      <c r="N7" s="809"/>
      <c r="O7" s="809"/>
      <c r="P7" s="809"/>
      <c r="Q7" s="809"/>
      <c r="R7" s="809"/>
      <c r="S7" s="809"/>
      <c r="T7" s="809"/>
      <c r="U7" s="809"/>
      <c r="V7" s="809"/>
      <c r="W7" s="809"/>
      <c r="X7" s="809"/>
      <c r="Y7" s="809"/>
      <c r="Z7" s="495"/>
      <c r="AA7" s="495"/>
      <c r="AB7" s="495"/>
      <c r="AC7" s="495"/>
      <c r="AD7" s="808"/>
      <c r="AE7" s="808"/>
      <c r="AF7" s="808"/>
      <c r="AG7" s="808"/>
      <c r="AH7" s="808"/>
      <c r="AI7" s="808"/>
      <c r="AJ7" s="808"/>
      <c r="AK7" s="808"/>
      <c r="AL7" s="808"/>
      <c r="AM7" s="808"/>
      <c r="AN7" s="808"/>
      <c r="AO7" s="808"/>
      <c r="AP7" s="808"/>
      <c r="AQ7" s="808"/>
      <c r="AR7" s="808"/>
      <c r="AS7" s="808"/>
      <c r="AT7" s="808"/>
      <c r="AU7" s="808"/>
      <c r="AV7" s="808"/>
      <c r="AW7" s="808"/>
      <c r="AX7" s="808"/>
      <c r="AY7" s="808"/>
      <c r="AZ7" s="808"/>
      <c r="BA7" s="808"/>
      <c r="BB7" s="808"/>
    </row>
    <row r="8" spans="1:54" ht="6" customHeight="1" x14ac:dyDescent="0.15">
      <c r="A8" s="809"/>
      <c r="B8" s="809"/>
      <c r="C8" s="809"/>
      <c r="D8" s="809"/>
      <c r="E8" s="809"/>
      <c r="F8" s="809"/>
      <c r="G8" s="809"/>
      <c r="H8" s="809"/>
      <c r="I8" s="809"/>
      <c r="J8" s="809"/>
      <c r="K8" s="809"/>
      <c r="L8" s="809"/>
      <c r="M8" s="809"/>
      <c r="N8" s="809"/>
      <c r="O8" s="809"/>
      <c r="P8" s="809"/>
      <c r="Q8" s="809"/>
      <c r="R8" s="809"/>
      <c r="S8" s="809"/>
      <c r="T8" s="809"/>
      <c r="U8" s="809"/>
      <c r="V8" s="809"/>
      <c r="W8" s="809"/>
      <c r="X8" s="809"/>
      <c r="Y8" s="809"/>
      <c r="Z8" s="495"/>
      <c r="AA8" s="495"/>
      <c r="AB8" s="495"/>
      <c r="AC8" s="495"/>
      <c r="AD8" s="808"/>
      <c r="AE8" s="808"/>
      <c r="AF8" s="808"/>
      <c r="AG8" s="808"/>
      <c r="AH8" s="808"/>
      <c r="AI8" s="808"/>
      <c r="AJ8" s="808"/>
      <c r="AK8" s="808"/>
      <c r="AL8" s="808"/>
      <c r="AM8" s="808"/>
      <c r="AN8" s="808"/>
      <c r="AO8" s="808"/>
      <c r="AP8" s="808"/>
      <c r="AQ8" s="808"/>
      <c r="AR8" s="808"/>
      <c r="AS8" s="808"/>
      <c r="AT8" s="808"/>
      <c r="AU8" s="808"/>
      <c r="AV8" s="808"/>
      <c r="AW8" s="808"/>
      <c r="AX8" s="808"/>
      <c r="AY8" s="808"/>
      <c r="AZ8" s="808"/>
      <c r="BA8" s="808"/>
      <c r="BB8" s="808"/>
    </row>
    <row r="9" spans="1:54" ht="6" customHeight="1" x14ac:dyDescent="0.15">
      <c r="A9" s="808" t="s">
        <v>489</v>
      </c>
      <c r="B9" s="808"/>
      <c r="C9" s="808"/>
      <c r="D9" s="808"/>
      <c r="E9" s="808"/>
      <c r="F9" s="808"/>
      <c r="G9" s="808"/>
      <c r="H9" s="808"/>
      <c r="I9" s="808"/>
      <c r="J9" s="808"/>
      <c r="K9" s="808"/>
      <c r="L9" s="808"/>
      <c r="M9" s="808"/>
      <c r="N9" s="808"/>
      <c r="O9" s="808"/>
      <c r="P9" s="808"/>
      <c r="Q9" s="808"/>
      <c r="R9" s="808"/>
      <c r="S9" s="808"/>
      <c r="T9" s="808"/>
      <c r="U9" s="808"/>
      <c r="V9" s="808"/>
      <c r="W9" s="808"/>
      <c r="X9" s="808"/>
      <c r="Y9" s="808"/>
      <c r="Z9" s="495"/>
      <c r="AA9" s="495"/>
      <c r="AB9" s="495"/>
      <c r="AC9" s="495"/>
      <c r="AD9" s="808" t="s">
        <v>490</v>
      </c>
      <c r="AE9" s="809"/>
      <c r="AF9" s="809"/>
      <c r="AG9" s="809"/>
      <c r="AH9" s="809"/>
      <c r="AI9" s="809"/>
      <c r="AJ9" s="809"/>
      <c r="AK9" s="809"/>
      <c r="AL9" s="809"/>
      <c r="AM9" s="809"/>
      <c r="AN9" s="809"/>
      <c r="AO9" s="809"/>
      <c r="AP9" s="809"/>
      <c r="AQ9" s="809"/>
      <c r="AR9" s="809"/>
      <c r="AS9" s="809"/>
      <c r="AT9" s="809"/>
      <c r="AU9" s="809"/>
      <c r="AV9" s="809"/>
      <c r="AW9" s="809"/>
      <c r="AX9" s="809"/>
      <c r="AY9" s="809"/>
      <c r="AZ9" s="809"/>
      <c r="BA9" s="809"/>
      <c r="BB9" s="809"/>
    </row>
    <row r="10" spans="1:54" ht="6" customHeight="1" x14ac:dyDescent="0.15">
      <c r="A10" s="808"/>
      <c r="B10" s="808"/>
      <c r="C10" s="808"/>
      <c r="D10" s="808"/>
      <c r="E10" s="808"/>
      <c r="F10" s="808"/>
      <c r="G10" s="808"/>
      <c r="H10" s="808"/>
      <c r="I10" s="808"/>
      <c r="J10" s="808"/>
      <c r="K10" s="808"/>
      <c r="L10" s="808"/>
      <c r="M10" s="808"/>
      <c r="N10" s="808"/>
      <c r="O10" s="808"/>
      <c r="P10" s="808"/>
      <c r="Q10" s="808"/>
      <c r="R10" s="808"/>
      <c r="S10" s="808"/>
      <c r="T10" s="808"/>
      <c r="U10" s="808"/>
      <c r="V10" s="808"/>
      <c r="W10" s="808"/>
      <c r="X10" s="808"/>
      <c r="Y10" s="808"/>
      <c r="Z10" s="495"/>
      <c r="AA10" s="495"/>
      <c r="AB10" s="495"/>
      <c r="AC10" s="495"/>
      <c r="AD10" s="809"/>
      <c r="AE10" s="809"/>
      <c r="AF10" s="809"/>
      <c r="AG10" s="809"/>
      <c r="AH10" s="809"/>
      <c r="AI10" s="809"/>
      <c r="AJ10" s="809"/>
      <c r="AK10" s="809"/>
      <c r="AL10" s="809"/>
      <c r="AM10" s="809"/>
      <c r="AN10" s="809"/>
      <c r="AO10" s="809"/>
      <c r="AP10" s="809"/>
      <c r="AQ10" s="809"/>
      <c r="AR10" s="809"/>
      <c r="AS10" s="809"/>
      <c r="AT10" s="809"/>
      <c r="AU10" s="809"/>
      <c r="AV10" s="809"/>
      <c r="AW10" s="809"/>
      <c r="AX10" s="809"/>
      <c r="AY10" s="809"/>
      <c r="AZ10" s="809"/>
      <c r="BA10" s="809"/>
      <c r="BB10" s="809"/>
    </row>
    <row r="11" spans="1:54" ht="6" customHeight="1" x14ac:dyDescent="0.15">
      <c r="A11" s="808"/>
      <c r="B11" s="808"/>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495"/>
      <c r="AA11" s="495"/>
      <c r="AB11" s="495"/>
      <c r="AC11" s="495"/>
      <c r="AD11" s="809"/>
      <c r="AE11" s="809"/>
      <c r="AF11" s="809"/>
      <c r="AG11" s="809"/>
      <c r="AH11" s="809"/>
      <c r="AI11" s="809"/>
      <c r="AJ11" s="809"/>
      <c r="AK11" s="809"/>
      <c r="AL11" s="809"/>
      <c r="AM11" s="809"/>
      <c r="AN11" s="809"/>
      <c r="AO11" s="809"/>
      <c r="AP11" s="809"/>
      <c r="AQ11" s="809"/>
      <c r="AR11" s="809"/>
      <c r="AS11" s="809"/>
      <c r="AT11" s="809"/>
      <c r="AU11" s="809"/>
      <c r="AV11" s="809"/>
      <c r="AW11" s="809"/>
      <c r="AX11" s="809"/>
      <c r="AY11" s="809"/>
      <c r="AZ11" s="809"/>
      <c r="BA11" s="809"/>
      <c r="BB11" s="809"/>
    </row>
    <row r="12" spans="1:54" ht="6" customHeight="1" x14ac:dyDescent="0.15">
      <c r="A12" s="810" t="s">
        <v>491</v>
      </c>
      <c r="B12" s="810"/>
      <c r="C12" s="810"/>
      <c r="D12" s="810"/>
      <c r="E12" s="810"/>
      <c r="F12" s="810"/>
      <c r="G12" s="810"/>
      <c r="H12" s="810"/>
      <c r="I12" s="810"/>
      <c r="J12" s="810"/>
      <c r="K12" s="810"/>
      <c r="L12" s="810"/>
      <c r="M12" s="810"/>
      <c r="N12" s="810"/>
      <c r="O12" s="810"/>
      <c r="P12" s="810"/>
      <c r="Q12" s="810"/>
      <c r="R12" s="810"/>
      <c r="S12" s="810"/>
      <c r="T12" s="810"/>
      <c r="U12" s="810"/>
      <c r="V12" s="810"/>
      <c r="W12" s="810"/>
      <c r="X12" s="810"/>
      <c r="Y12" s="810"/>
      <c r="Z12" s="495"/>
      <c r="AA12" s="495"/>
      <c r="AB12" s="495"/>
      <c r="AC12" s="495"/>
      <c r="AD12" s="808" t="s">
        <v>492</v>
      </c>
      <c r="AE12" s="808"/>
      <c r="AF12" s="808"/>
      <c r="AG12" s="808"/>
      <c r="AH12" s="808"/>
      <c r="AI12" s="808"/>
      <c r="AJ12" s="808"/>
      <c r="AK12" s="808"/>
      <c r="AL12" s="808"/>
      <c r="AM12" s="808"/>
      <c r="AN12" s="808"/>
      <c r="AO12" s="808"/>
      <c r="AP12" s="808"/>
      <c r="AQ12" s="808"/>
      <c r="AR12" s="808"/>
      <c r="AS12" s="808"/>
      <c r="AT12" s="808"/>
      <c r="AU12" s="808"/>
      <c r="AV12" s="808"/>
      <c r="AW12" s="808"/>
      <c r="AX12" s="808"/>
      <c r="AY12" s="808"/>
      <c r="AZ12" s="808"/>
      <c r="BA12" s="808"/>
      <c r="BB12" s="808"/>
    </row>
    <row r="13" spans="1:54" ht="6" customHeight="1" x14ac:dyDescent="0.15">
      <c r="A13" s="811"/>
      <c r="B13" s="811"/>
      <c r="C13" s="811"/>
      <c r="D13" s="811"/>
      <c r="E13" s="811"/>
      <c r="F13" s="811"/>
      <c r="G13" s="811"/>
      <c r="H13" s="811"/>
      <c r="I13" s="811"/>
      <c r="J13" s="811"/>
      <c r="K13" s="811"/>
      <c r="L13" s="811"/>
      <c r="M13" s="811"/>
      <c r="N13" s="811"/>
      <c r="O13" s="811"/>
      <c r="P13" s="811"/>
      <c r="Q13" s="811"/>
      <c r="R13" s="811"/>
      <c r="S13" s="811"/>
      <c r="T13" s="811"/>
      <c r="U13" s="811"/>
      <c r="V13" s="811"/>
      <c r="W13" s="811"/>
      <c r="X13" s="811"/>
      <c r="Y13" s="811"/>
      <c r="Z13" s="495"/>
      <c r="AA13" s="495"/>
      <c r="AB13" s="495"/>
      <c r="AC13" s="495"/>
      <c r="AD13" s="808"/>
      <c r="AE13" s="808"/>
      <c r="AF13" s="808"/>
      <c r="AG13" s="808"/>
      <c r="AH13" s="808"/>
      <c r="AI13" s="808"/>
      <c r="AJ13" s="808"/>
      <c r="AK13" s="808"/>
      <c r="AL13" s="808"/>
      <c r="AM13" s="808"/>
      <c r="AN13" s="808"/>
      <c r="AO13" s="808"/>
      <c r="AP13" s="808"/>
      <c r="AQ13" s="808"/>
      <c r="AR13" s="808"/>
      <c r="AS13" s="808"/>
      <c r="AT13" s="808"/>
      <c r="AU13" s="808"/>
      <c r="AV13" s="808"/>
      <c r="AW13" s="808"/>
      <c r="AX13" s="808"/>
      <c r="AY13" s="808"/>
      <c r="AZ13" s="808"/>
      <c r="BA13" s="808"/>
      <c r="BB13" s="808"/>
    </row>
    <row r="14" spans="1:54" ht="6" customHeight="1" x14ac:dyDescent="0.15">
      <c r="A14" s="811"/>
      <c r="B14" s="811"/>
      <c r="C14" s="811"/>
      <c r="D14" s="811"/>
      <c r="E14" s="811"/>
      <c r="F14" s="811"/>
      <c r="G14" s="811"/>
      <c r="H14" s="811"/>
      <c r="I14" s="811"/>
      <c r="J14" s="811"/>
      <c r="K14" s="811"/>
      <c r="L14" s="811"/>
      <c r="M14" s="811"/>
      <c r="N14" s="811"/>
      <c r="O14" s="811"/>
      <c r="P14" s="811"/>
      <c r="Q14" s="811"/>
      <c r="R14" s="811"/>
      <c r="S14" s="811"/>
      <c r="T14" s="811"/>
      <c r="U14" s="811"/>
      <c r="V14" s="811"/>
      <c r="W14" s="811"/>
      <c r="X14" s="811"/>
      <c r="Y14" s="811"/>
      <c r="Z14" s="495"/>
      <c r="AA14" s="495"/>
      <c r="AB14" s="495"/>
      <c r="AC14" s="495"/>
      <c r="AD14" s="808"/>
      <c r="AE14" s="808"/>
      <c r="AF14" s="808"/>
      <c r="AG14" s="808"/>
      <c r="AH14" s="808"/>
      <c r="AI14" s="808"/>
      <c r="AJ14" s="808"/>
      <c r="AK14" s="808"/>
      <c r="AL14" s="808"/>
      <c r="AM14" s="808"/>
      <c r="AN14" s="808"/>
      <c r="AO14" s="808"/>
      <c r="AP14" s="808"/>
      <c r="AQ14" s="808"/>
      <c r="AR14" s="808"/>
      <c r="AS14" s="808"/>
      <c r="AT14" s="808"/>
      <c r="AU14" s="808"/>
      <c r="AV14" s="808"/>
      <c r="AW14" s="808"/>
      <c r="AX14" s="808"/>
      <c r="AY14" s="808"/>
      <c r="AZ14" s="808"/>
      <c r="BA14" s="808"/>
      <c r="BB14" s="808"/>
    </row>
    <row r="15" spans="1:54" ht="6" customHeight="1" x14ac:dyDescent="0.15">
      <c r="A15" s="604" t="s">
        <v>39</v>
      </c>
      <c r="B15" s="812"/>
      <c r="C15" s="813" t="str">
        <f>'01.入会申込書'!AP25</f>
        <v/>
      </c>
      <c r="D15" s="813"/>
      <c r="E15" s="810" t="s">
        <v>493</v>
      </c>
      <c r="F15" s="814" t="str">
        <f>'01.入会申込書'!AT25</f>
        <v/>
      </c>
      <c r="G15" s="815"/>
      <c r="H15" s="810" t="s">
        <v>494</v>
      </c>
      <c r="I15" s="814" t="str">
        <f>'01.入会申込書'!AX25</f>
        <v/>
      </c>
      <c r="J15" s="815"/>
      <c r="K15" s="810" t="s">
        <v>495</v>
      </c>
      <c r="L15" s="13"/>
      <c r="M15" s="13"/>
      <c r="N15" s="13"/>
      <c r="O15" s="13"/>
      <c r="P15" s="13"/>
      <c r="Q15" s="13"/>
      <c r="R15" s="13"/>
      <c r="S15" s="13"/>
      <c r="T15" s="13"/>
      <c r="U15" s="13"/>
      <c r="V15" s="13"/>
      <c r="W15" s="13"/>
      <c r="X15" s="13"/>
      <c r="Y15" s="13"/>
      <c r="Z15" s="495"/>
      <c r="AA15" s="495"/>
      <c r="AB15" s="495"/>
      <c r="AC15" s="495"/>
      <c r="AD15" s="808" t="s">
        <v>496</v>
      </c>
      <c r="AE15" s="808"/>
      <c r="AF15" s="808"/>
      <c r="AG15" s="808"/>
      <c r="AH15" s="808"/>
      <c r="AI15" s="808"/>
      <c r="AJ15" s="808"/>
      <c r="AK15" s="808"/>
      <c r="AL15" s="808"/>
      <c r="AM15" s="808"/>
      <c r="AN15" s="808"/>
      <c r="AO15" s="808"/>
      <c r="AP15" s="808"/>
      <c r="AQ15" s="808"/>
      <c r="AR15" s="808"/>
      <c r="AS15" s="808"/>
      <c r="AT15" s="808"/>
      <c r="AU15" s="808"/>
      <c r="AV15" s="808"/>
      <c r="AW15" s="808"/>
      <c r="AX15" s="808"/>
      <c r="AY15" s="808"/>
      <c r="AZ15" s="808"/>
      <c r="BA15" s="808"/>
      <c r="BB15" s="808"/>
    </row>
    <row r="16" spans="1:54" ht="6" customHeight="1" x14ac:dyDescent="0.15">
      <c r="A16" s="812"/>
      <c r="B16" s="812"/>
      <c r="C16" s="813"/>
      <c r="D16" s="813"/>
      <c r="E16" s="813"/>
      <c r="F16" s="815"/>
      <c r="G16" s="815"/>
      <c r="H16" s="813"/>
      <c r="I16" s="815"/>
      <c r="J16" s="815"/>
      <c r="K16" s="813"/>
      <c r="L16" s="14"/>
      <c r="M16" s="14"/>
      <c r="N16" s="14"/>
      <c r="O16" s="14"/>
      <c r="P16" s="14"/>
      <c r="Q16" s="14"/>
      <c r="R16" s="14"/>
      <c r="S16" s="14"/>
      <c r="T16" s="14"/>
      <c r="U16" s="14"/>
      <c r="V16" s="14"/>
      <c r="W16" s="14"/>
      <c r="X16" s="14"/>
      <c r="Y16" s="14"/>
      <c r="Z16" s="495"/>
      <c r="AA16" s="495"/>
      <c r="AB16" s="495"/>
      <c r="AC16" s="495"/>
      <c r="AD16" s="808"/>
      <c r="AE16" s="808"/>
      <c r="AF16" s="808"/>
      <c r="AG16" s="808"/>
      <c r="AH16" s="808"/>
      <c r="AI16" s="808"/>
      <c r="AJ16" s="808"/>
      <c r="AK16" s="808"/>
      <c r="AL16" s="808"/>
      <c r="AM16" s="808"/>
      <c r="AN16" s="808"/>
      <c r="AO16" s="808"/>
      <c r="AP16" s="808"/>
      <c r="AQ16" s="808"/>
      <c r="AR16" s="808"/>
      <c r="AS16" s="808"/>
      <c r="AT16" s="808"/>
      <c r="AU16" s="808"/>
      <c r="AV16" s="808"/>
      <c r="AW16" s="808"/>
      <c r="AX16" s="808"/>
      <c r="AY16" s="808"/>
      <c r="AZ16" s="808"/>
      <c r="BA16" s="808"/>
      <c r="BB16" s="808"/>
    </row>
    <row r="17" spans="1:54"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495"/>
      <c r="AA17" s="495"/>
      <c r="AB17" s="495"/>
      <c r="AC17" s="495"/>
      <c r="AD17" s="808"/>
      <c r="AE17" s="808"/>
      <c r="AF17" s="808"/>
      <c r="AG17" s="808"/>
      <c r="AH17" s="808"/>
      <c r="AI17" s="808"/>
      <c r="AJ17" s="808"/>
      <c r="AK17" s="808"/>
      <c r="AL17" s="808"/>
      <c r="AM17" s="808"/>
      <c r="AN17" s="808"/>
      <c r="AO17" s="808"/>
      <c r="AP17" s="808"/>
      <c r="AQ17" s="808"/>
      <c r="AR17" s="808"/>
      <c r="AS17" s="808"/>
      <c r="AT17" s="808"/>
      <c r="AU17" s="808"/>
      <c r="AV17" s="808"/>
      <c r="AW17" s="808"/>
      <c r="AX17" s="808"/>
      <c r="AY17" s="808"/>
      <c r="AZ17" s="808"/>
      <c r="BA17" s="808"/>
      <c r="BB17" s="808"/>
    </row>
    <row r="18" spans="1:54" ht="6" customHeight="1" x14ac:dyDescent="0.15">
      <c r="A18" s="549" t="s">
        <v>497</v>
      </c>
      <c r="B18" s="549"/>
      <c r="C18" s="549"/>
      <c r="D18" s="549"/>
      <c r="E18" s="549"/>
      <c r="F18" s="15"/>
      <c r="G18" s="816" t="str">
        <f>'01.入会申込書'!M27</f>
        <v/>
      </c>
      <c r="H18" s="816"/>
      <c r="I18" s="816"/>
      <c r="J18" s="816"/>
      <c r="K18" s="816"/>
      <c r="L18" s="816"/>
      <c r="M18" s="604" t="s">
        <v>498</v>
      </c>
      <c r="N18" s="817" t="str">
        <f>'01.入会申込書'!AI27</f>
        <v/>
      </c>
      <c r="O18" s="816"/>
      <c r="P18" s="604" t="s">
        <v>499</v>
      </c>
      <c r="Q18" s="817" t="str">
        <f>'01.入会申込書'!AP27</f>
        <v/>
      </c>
      <c r="R18" s="816"/>
      <c r="S18" s="816"/>
      <c r="T18" s="816"/>
      <c r="U18" s="816"/>
      <c r="V18" s="816"/>
      <c r="W18" s="816"/>
      <c r="X18" s="604" t="s">
        <v>500</v>
      </c>
      <c r="Y18" s="604"/>
      <c r="Z18" s="495"/>
      <c r="AA18" s="495"/>
      <c r="AB18" s="495"/>
      <c r="AC18" s="495"/>
      <c r="AD18" s="808" t="s">
        <v>501</v>
      </c>
      <c r="AE18" s="808"/>
      <c r="AF18" s="808"/>
      <c r="AG18" s="808"/>
      <c r="AH18" s="808"/>
      <c r="AI18" s="808"/>
      <c r="AJ18" s="808"/>
      <c r="AK18" s="808"/>
      <c r="AL18" s="808"/>
      <c r="AM18" s="808"/>
      <c r="AN18" s="808"/>
      <c r="AO18" s="808"/>
      <c r="AP18" s="808"/>
      <c r="AQ18" s="808"/>
      <c r="AR18" s="808"/>
      <c r="AS18" s="808"/>
      <c r="AT18" s="808"/>
      <c r="AU18" s="808"/>
      <c r="AV18" s="808"/>
      <c r="AW18" s="808"/>
      <c r="AX18" s="808"/>
      <c r="AY18" s="808"/>
      <c r="AZ18" s="808"/>
      <c r="BA18" s="808"/>
      <c r="BB18" s="808"/>
    </row>
    <row r="19" spans="1:54" ht="6" customHeight="1" x14ac:dyDescent="0.15">
      <c r="A19" s="549"/>
      <c r="B19" s="549"/>
      <c r="C19" s="549"/>
      <c r="D19" s="549"/>
      <c r="E19" s="549"/>
      <c r="F19" s="15"/>
      <c r="G19" s="816"/>
      <c r="H19" s="816"/>
      <c r="I19" s="816"/>
      <c r="J19" s="816"/>
      <c r="K19" s="816"/>
      <c r="L19" s="816"/>
      <c r="M19" s="604"/>
      <c r="N19" s="816"/>
      <c r="O19" s="816"/>
      <c r="P19" s="604"/>
      <c r="Q19" s="816"/>
      <c r="R19" s="816"/>
      <c r="S19" s="816"/>
      <c r="T19" s="816"/>
      <c r="U19" s="816"/>
      <c r="V19" s="816"/>
      <c r="W19" s="816"/>
      <c r="X19" s="604"/>
      <c r="Y19" s="604"/>
      <c r="Z19" s="495"/>
      <c r="AA19" s="495"/>
      <c r="AB19" s="495"/>
      <c r="AC19" s="495"/>
      <c r="AD19" s="808"/>
      <c r="AE19" s="808"/>
      <c r="AF19" s="808"/>
      <c r="AG19" s="808"/>
      <c r="AH19" s="808"/>
      <c r="AI19" s="808"/>
      <c r="AJ19" s="808"/>
      <c r="AK19" s="808"/>
      <c r="AL19" s="808"/>
      <c r="AM19" s="808"/>
      <c r="AN19" s="808"/>
      <c r="AO19" s="808"/>
      <c r="AP19" s="808"/>
      <c r="AQ19" s="808"/>
      <c r="AR19" s="808"/>
      <c r="AS19" s="808"/>
      <c r="AT19" s="808"/>
      <c r="AU19" s="808"/>
      <c r="AV19" s="808"/>
      <c r="AW19" s="808"/>
      <c r="AX19" s="808"/>
      <c r="AY19" s="808"/>
      <c r="AZ19" s="808"/>
      <c r="BA19" s="808"/>
      <c r="BB19" s="808"/>
    </row>
    <row r="20" spans="1:54" ht="6" customHeight="1" x14ac:dyDescent="0.15">
      <c r="A20" s="549"/>
      <c r="B20" s="549"/>
      <c r="C20" s="549"/>
      <c r="D20" s="549"/>
      <c r="E20" s="549"/>
      <c r="F20" s="15"/>
      <c r="G20" s="816"/>
      <c r="H20" s="816"/>
      <c r="I20" s="816"/>
      <c r="J20" s="816"/>
      <c r="K20" s="816"/>
      <c r="L20" s="816"/>
      <c r="M20" s="604"/>
      <c r="N20" s="816"/>
      <c r="O20" s="816"/>
      <c r="P20" s="604"/>
      <c r="Q20" s="816"/>
      <c r="R20" s="816"/>
      <c r="S20" s="816"/>
      <c r="T20" s="816"/>
      <c r="U20" s="816"/>
      <c r="V20" s="816"/>
      <c r="W20" s="816"/>
      <c r="X20" s="604"/>
      <c r="Y20" s="604"/>
      <c r="Z20" s="495"/>
      <c r="AA20" s="495"/>
      <c r="AB20" s="495"/>
      <c r="AC20" s="495"/>
      <c r="AD20" s="808"/>
      <c r="AE20" s="808"/>
      <c r="AF20" s="808"/>
      <c r="AG20" s="808"/>
      <c r="AH20" s="808"/>
      <c r="AI20" s="808"/>
      <c r="AJ20" s="808"/>
      <c r="AK20" s="808"/>
      <c r="AL20" s="808"/>
      <c r="AM20" s="808"/>
      <c r="AN20" s="808"/>
      <c r="AO20" s="808"/>
      <c r="AP20" s="808"/>
      <c r="AQ20" s="808"/>
      <c r="AR20" s="808"/>
      <c r="AS20" s="808"/>
      <c r="AT20" s="808"/>
      <c r="AU20" s="808"/>
      <c r="AV20" s="808"/>
      <c r="AW20" s="808"/>
      <c r="AX20" s="808"/>
      <c r="AY20" s="808"/>
      <c r="AZ20" s="808"/>
      <c r="BA20" s="808"/>
      <c r="BB20" s="808"/>
    </row>
    <row r="21" spans="1:54" ht="6" customHeight="1" x14ac:dyDescent="0.15">
      <c r="A21" s="604"/>
      <c r="B21" s="604"/>
      <c r="C21" s="604"/>
      <c r="D21" s="604"/>
      <c r="E21" s="604"/>
      <c r="F21" s="15"/>
      <c r="G21" s="604"/>
      <c r="H21" s="604"/>
      <c r="I21" s="604"/>
      <c r="J21" s="604"/>
      <c r="K21" s="604"/>
      <c r="L21" s="604"/>
      <c r="M21" s="604"/>
      <c r="N21" s="604"/>
      <c r="O21" s="604"/>
      <c r="P21" s="604"/>
      <c r="Q21" s="604"/>
      <c r="R21" s="604"/>
      <c r="S21" s="604"/>
      <c r="T21" s="604"/>
      <c r="U21" s="604"/>
      <c r="V21" s="604"/>
      <c r="W21" s="604"/>
      <c r="X21" s="604"/>
      <c r="Y21" s="604"/>
      <c r="Z21" s="495"/>
      <c r="AA21" s="495"/>
      <c r="AB21" s="495"/>
      <c r="AC21" s="495"/>
      <c r="AD21" s="495"/>
      <c r="AE21" s="495"/>
      <c r="AF21" s="495"/>
      <c r="AG21" s="495"/>
      <c r="AH21" s="495"/>
      <c r="AI21" s="495"/>
      <c r="AJ21" s="495"/>
      <c r="AK21" s="495"/>
      <c r="AL21" s="495"/>
      <c r="AM21" s="495"/>
      <c r="AN21" s="495"/>
      <c r="AO21" s="495"/>
      <c r="AP21" s="495"/>
      <c r="AQ21" s="495"/>
      <c r="AR21" s="495"/>
      <c r="AS21" s="495"/>
      <c r="AT21" s="495"/>
      <c r="AU21" s="495"/>
      <c r="AV21" s="495"/>
      <c r="AW21" s="495"/>
      <c r="AX21" s="495"/>
      <c r="AY21" s="495"/>
      <c r="AZ21" s="495"/>
      <c r="BA21" s="495"/>
      <c r="BB21" s="495"/>
    </row>
    <row r="22" spans="1:54" ht="6" customHeight="1" x14ac:dyDescent="0.15">
      <c r="A22" s="604"/>
      <c r="B22" s="604"/>
      <c r="C22" s="604"/>
      <c r="D22" s="604"/>
      <c r="E22" s="604"/>
      <c r="F22" s="15"/>
      <c r="G22" s="604"/>
      <c r="H22" s="604"/>
      <c r="I22" s="604"/>
      <c r="J22" s="604"/>
      <c r="K22" s="604"/>
      <c r="L22" s="604"/>
      <c r="M22" s="604"/>
      <c r="N22" s="604"/>
      <c r="O22" s="604"/>
      <c r="P22" s="604"/>
      <c r="Q22" s="604"/>
      <c r="R22" s="604"/>
      <c r="S22" s="604"/>
      <c r="T22" s="604"/>
      <c r="U22" s="604"/>
      <c r="V22" s="604"/>
      <c r="W22" s="604"/>
      <c r="X22" s="604"/>
      <c r="Y22" s="604"/>
      <c r="Z22" s="495"/>
      <c r="AA22" s="495"/>
      <c r="AB22" s="495"/>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495"/>
      <c r="AZ22" s="495"/>
      <c r="BA22" s="495"/>
      <c r="BB22" s="495"/>
    </row>
    <row r="23" spans="1:54" ht="6" customHeight="1" x14ac:dyDescent="0.15">
      <c r="A23" s="604"/>
      <c r="B23" s="604"/>
      <c r="C23" s="604"/>
      <c r="D23" s="604"/>
      <c r="E23" s="604"/>
      <c r="F23" s="15"/>
      <c r="G23" s="604"/>
      <c r="H23" s="604"/>
      <c r="I23" s="604"/>
      <c r="J23" s="604"/>
      <c r="K23" s="604"/>
      <c r="L23" s="604"/>
      <c r="M23" s="604"/>
      <c r="N23" s="604"/>
      <c r="O23" s="604"/>
      <c r="P23" s="604"/>
      <c r="Q23" s="604"/>
      <c r="R23" s="604"/>
      <c r="S23" s="604"/>
      <c r="T23" s="604"/>
      <c r="U23" s="604"/>
      <c r="V23" s="604"/>
      <c r="W23" s="604"/>
      <c r="X23" s="604"/>
      <c r="Y23" s="604"/>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495"/>
      <c r="AY23" s="495"/>
      <c r="AZ23" s="495"/>
      <c r="BA23" s="495"/>
      <c r="BB23" s="495"/>
    </row>
    <row r="24" spans="1:54" ht="6" customHeight="1" x14ac:dyDescent="0.15">
      <c r="A24" s="547" t="s">
        <v>502</v>
      </c>
      <c r="B24" s="547"/>
      <c r="C24" s="547"/>
      <c r="D24" s="547"/>
      <c r="E24" s="547"/>
      <c r="G24" s="818" t="s">
        <v>503</v>
      </c>
      <c r="H24" s="822" t="str">
        <f>'01.入会申込書'!O38&amp;""</f>
        <v/>
      </c>
      <c r="I24" s="822"/>
      <c r="J24" s="822"/>
      <c r="K24" s="822"/>
      <c r="L24" s="822"/>
      <c r="M24" s="822"/>
      <c r="N24" s="97"/>
      <c r="P24" s="95"/>
      <c r="Q24" s="95"/>
      <c r="R24" s="95"/>
      <c r="S24" s="95"/>
      <c r="T24" s="95"/>
      <c r="U24" s="95"/>
      <c r="V24" s="95"/>
      <c r="W24" s="95"/>
      <c r="X24" s="95"/>
      <c r="Y24" s="95"/>
      <c r="Z24" s="495"/>
      <c r="AA24" s="495"/>
      <c r="AB24" s="495"/>
      <c r="AC24" s="495"/>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1"/>
      <c r="BA24" s="541"/>
      <c r="BB24" s="541"/>
    </row>
    <row r="25" spans="1:54" ht="6" customHeight="1" x14ac:dyDescent="0.15">
      <c r="A25" s="547"/>
      <c r="B25" s="547"/>
      <c r="C25" s="547"/>
      <c r="D25" s="547"/>
      <c r="E25" s="547"/>
      <c r="G25" s="818"/>
      <c r="H25" s="822"/>
      <c r="I25" s="822"/>
      <c r="J25" s="822"/>
      <c r="K25" s="822"/>
      <c r="L25" s="822"/>
      <c r="M25" s="822"/>
      <c r="N25" s="97"/>
      <c r="P25" s="96"/>
      <c r="Q25" s="96"/>
      <c r="R25" s="96"/>
      <c r="S25" s="96"/>
      <c r="T25" s="96"/>
      <c r="U25" s="96"/>
      <c r="V25" s="96"/>
      <c r="W25" s="96"/>
      <c r="X25" s="96"/>
      <c r="Y25" s="96"/>
      <c r="Z25" s="495"/>
      <c r="AA25" s="495"/>
      <c r="AB25" s="495"/>
      <c r="AC25" s="495"/>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1"/>
      <c r="BA25" s="541"/>
      <c r="BB25" s="541"/>
    </row>
    <row r="26" spans="1:54" ht="6" customHeight="1" x14ac:dyDescent="0.15">
      <c r="A26" s="547"/>
      <c r="B26" s="547"/>
      <c r="C26" s="547"/>
      <c r="D26" s="547"/>
      <c r="E26" s="547"/>
      <c r="G26" s="819" t="str">
        <f>'01.入会申込書'!M39</f>
        <v>　</v>
      </c>
      <c r="H26" s="819"/>
      <c r="I26" s="819"/>
      <c r="J26" s="819"/>
      <c r="K26" s="819"/>
      <c r="L26" s="819"/>
      <c r="M26" s="819"/>
      <c r="N26" s="819"/>
      <c r="O26" s="819"/>
      <c r="P26" s="819"/>
      <c r="Q26" s="819"/>
      <c r="R26" s="819"/>
      <c r="S26" s="819"/>
      <c r="T26" s="819"/>
      <c r="U26" s="819"/>
      <c r="V26" s="819"/>
      <c r="W26" s="819"/>
      <c r="X26" s="819"/>
      <c r="Y26" s="819"/>
      <c r="Z26" s="495"/>
      <c r="AA26" s="495"/>
      <c r="AB26" s="495"/>
      <c r="AC26" s="495"/>
      <c r="AD26" s="541"/>
      <c r="AE26" s="541"/>
      <c r="AF26" s="541"/>
      <c r="AG26" s="541"/>
      <c r="AH26" s="541"/>
      <c r="AI26" s="541"/>
      <c r="AJ26" s="541"/>
      <c r="AK26" s="541"/>
      <c r="AL26" s="541"/>
      <c r="AM26" s="541"/>
      <c r="AN26" s="541"/>
      <c r="AO26" s="541"/>
      <c r="AP26" s="541"/>
      <c r="AQ26" s="541"/>
      <c r="AR26" s="541"/>
      <c r="AS26" s="541"/>
      <c r="AT26" s="541"/>
      <c r="AU26" s="541"/>
      <c r="AV26" s="541"/>
      <c r="AW26" s="541"/>
      <c r="AX26" s="541"/>
      <c r="AY26" s="541"/>
      <c r="AZ26" s="541"/>
      <c r="BA26" s="541"/>
      <c r="BB26" s="541"/>
    </row>
    <row r="27" spans="1:54" ht="6" customHeight="1" x14ac:dyDescent="0.15">
      <c r="A27" s="547"/>
      <c r="B27" s="547"/>
      <c r="C27" s="547"/>
      <c r="D27" s="547"/>
      <c r="E27" s="547"/>
      <c r="F27" s="98"/>
      <c r="G27" s="819"/>
      <c r="H27" s="819"/>
      <c r="I27" s="819"/>
      <c r="J27" s="819"/>
      <c r="K27" s="819"/>
      <c r="L27" s="819"/>
      <c r="M27" s="819"/>
      <c r="N27" s="819"/>
      <c r="O27" s="819"/>
      <c r="P27" s="819"/>
      <c r="Q27" s="819"/>
      <c r="R27" s="819"/>
      <c r="S27" s="819"/>
      <c r="T27" s="819"/>
      <c r="U27" s="819"/>
      <c r="V27" s="819"/>
      <c r="W27" s="819"/>
      <c r="X27" s="819"/>
      <c r="Y27" s="819"/>
      <c r="Z27" s="495"/>
      <c r="AA27" s="495"/>
      <c r="AB27" s="495"/>
      <c r="AC27" s="495"/>
      <c r="AD27" s="820" t="s">
        <v>504</v>
      </c>
      <c r="AE27" s="820"/>
      <c r="AF27" s="820"/>
      <c r="AG27" s="820"/>
      <c r="AH27" s="820"/>
      <c r="AI27" s="820"/>
      <c r="AJ27" s="820"/>
      <c r="AK27" s="820"/>
      <c r="AL27" s="820"/>
      <c r="AM27" s="820"/>
      <c r="AN27" s="820"/>
      <c r="AO27" s="820"/>
      <c r="AP27" s="820"/>
      <c r="AQ27" s="820"/>
      <c r="AR27" s="820"/>
      <c r="AS27" s="820"/>
      <c r="AT27" s="820"/>
      <c r="AU27" s="820"/>
      <c r="AV27" s="820"/>
      <c r="AW27" s="820"/>
      <c r="AX27" s="820"/>
      <c r="AY27" s="820"/>
      <c r="AZ27" s="820"/>
      <c r="BA27" s="820"/>
      <c r="BB27" s="820"/>
    </row>
    <row r="28" spans="1:54" ht="6" customHeight="1" x14ac:dyDescent="0.15">
      <c r="A28" s="547"/>
      <c r="B28" s="547"/>
      <c r="C28" s="547"/>
      <c r="D28" s="547"/>
      <c r="E28" s="547"/>
      <c r="F28" s="98"/>
      <c r="G28" s="819"/>
      <c r="H28" s="819"/>
      <c r="I28" s="819"/>
      <c r="J28" s="819"/>
      <c r="K28" s="819"/>
      <c r="L28" s="819"/>
      <c r="M28" s="819"/>
      <c r="N28" s="819"/>
      <c r="O28" s="819"/>
      <c r="P28" s="819"/>
      <c r="Q28" s="819"/>
      <c r="R28" s="819"/>
      <c r="S28" s="819"/>
      <c r="T28" s="819"/>
      <c r="U28" s="819"/>
      <c r="V28" s="819"/>
      <c r="W28" s="819"/>
      <c r="X28" s="819"/>
      <c r="Y28" s="819"/>
      <c r="Z28" s="495"/>
      <c r="AA28" s="495"/>
      <c r="AB28" s="495"/>
      <c r="AC28" s="495"/>
      <c r="AD28" s="820"/>
      <c r="AE28" s="820"/>
      <c r="AF28" s="820"/>
      <c r="AG28" s="820"/>
      <c r="AH28" s="820"/>
      <c r="AI28" s="820"/>
      <c r="AJ28" s="820"/>
      <c r="AK28" s="820"/>
      <c r="AL28" s="820"/>
      <c r="AM28" s="820"/>
      <c r="AN28" s="820"/>
      <c r="AO28" s="820"/>
      <c r="AP28" s="820"/>
      <c r="AQ28" s="820"/>
      <c r="AR28" s="820"/>
      <c r="AS28" s="820"/>
      <c r="AT28" s="820"/>
      <c r="AU28" s="820"/>
      <c r="AV28" s="820"/>
      <c r="AW28" s="820"/>
      <c r="AX28" s="820"/>
      <c r="AY28" s="820"/>
      <c r="AZ28" s="820"/>
      <c r="BA28" s="820"/>
      <c r="BB28" s="820"/>
    </row>
    <row r="29" spans="1:54" ht="6"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495"/>
      <c r="AA29" s="495"/>
      <c r="AB29" s="495"/>
      <c r="AC29" s="495"/>
      <c r="AD29" s="820"/>
      <c r="AE29" s="820"/>
      <c r="AF29" s="820"/>
      <c r="AG29" s="820"/>
      <c r="AH29" s="820"/>
      <c r="AI29" s="820"/>
      <c r="AJ29" s="820"/>
      <c r="AK29" s="820"/>
      <c r="AL29" s="820"/>
      <c r="AM29" s="820"/>
      <c r="AN29" s="820"/>
      <c r="AO29" s="820"/>
      <c r="AP29" s="820"/>
      <c r="AQ29" s="820"/>
      <c r="AR29" s="820"/>
      <c r="AS29" s="820"/>
      <c r="AT29" s="820"/>
      <c r="AU29" s="820"/>
      <c r="AV29" s="820"/>
      <c r="AW29" s="820"/>
      <c r="AX29" s="820"/>
      <c r="AY29" s="820"/>
      <c r="AZ29" s="820"/>
      <c r="BA29" s="820"/>
      <c r="BB29" s="820"/>
    </row>
    <row r="30" spans="1:54" ht="6" customHeight="1" x14ac:dyDescent="0.15">
      <c r="A30" s="549" t="s">
        <v>419</v>
      </c>
      <c r="B30" s="549"/>
      <c r="C30" s="549"/>
      <c r="D30" s="549"/>
      <c r="E30" s="549"/>
      <c r="G30" s="821" t="str">
        <f>'01.入会申込書'!M35</f>
        <v/>
      </c>
      <c r="H30" s="821"/>
      <c r="I30" s="821"/>
      <c r="J30" s="821"/>
      <c r="K30" s="821"/>
      <c r="L30" s="821"/>
      <c r="M30" s="821"/>
      <c r="N30" s="821"/>
      <c r="O30" s="821"/>
      <c r="P30" s="821"/>
      <c r="Q30" s="821"/>
      <c r="R30" s="821"/>
      <c r="S30" s="821"/>
      <c r="T30" s="821"/>
      <c r="U30" s="821"/>
      <c r="V30" s="821"/>
      <c r="W30" s="821"/>
      <c r="X30" s="821"/>
      <c r="Y30" s="821"/>
      <c r="Z30" s="495"/>
      <c r="AA30" s="495"/>
      <c r="AB30" s="495"/>
      <c r="AC30" s="495"/>
      <c r="AD30" s="604" t="str">
        <f>A15</f>
        <v>令和</v>
      </c>
      <c r="AE30" s="812"/>
      <c r="AF30" s="813" t="str">
        <f>'01.入会申込書'!AP25</f>
        <v/>
      </c>
      <c r="AG30" s="813"/>
      <c r="AH30" s="810" t="s">
        <v>493</v>
      </c>
      <c r="AI30" s="814" t="str">
        <f>'01.入会申込書'!AT25</f>
        <v/>
      </c>
      <c r="AJ30" s="815"/>
      <c r="AK30" s="810" t="s">
        <v>494</v>
      </c>
      <c r="AL30" s="814" t="str">
        <f>'01.入会申込書'!AX25</f>
        <v/>
      </c>
      <c r="AM30" s="815"/>
      <c r="AN30" s="810" t="s">
        <v>495</v>
      </c>
      <c r="AO30" s="15"/>
      <c r="AP30" s="15"/>
      <c r="AQ30" s="15"/>
      <c r="AR30" s="15"/>
      <c r="AS30" s="15"/>
      <c r="AT30" s="15"/>
      <c r="AU30" s="15"/>
      <c r="AV30" s="15"/>
      <c r="AW30" s="15"/>
      <c r="AX30" s="15"/>
      <c r="AY30" s="15"/>
      <c r="AZ30" s="15"/>
      <c r="BA30" s="15"/>
      <c r="BB30" s="15"/>
    </row>
    <row r="31" spans="1:54" ht="6" customHeight="1" x14ac:dyDescent="0.15">
      <c r="A31" s="549"/>
      <c r="B31" s="549"/>
      <c r="C31" s="549"/>
      <c r="D31" s="549"/>
      <c r="E31" s="549"/>
      <c r="F31" s="64"/>
      <c r="G31" s="821"/>
      <c r="H31" s="821"/>
      <c r="I31" s="821"/>
      <c r="J31" s="821"/>
      <c r="K31" s="821"/>
      <c r="L31" s="821"/>
      <c r="M31" s="821"/>
      <c r="N31" s="821"/>
      <c r="O31" s="821"/>
      <c r="P31" s="821"/>
      <c r="Q31" s="821"/>
      <c r="R31" s="821"/>
      <c r="S31" s="821"/>
      <c r="T31" s="821"/>
      <c r="U31" s="821"/>
      <c r="V31" s="821"/>
      <c r="W31" s="821"/>
      <c r="X31" s="821"/>
      <c r="Y31" s="821"/>
      <c r="Z31" s="495"/>
      <c r="AA31" s="495"/>
      <c r="AB31" s="495"/>
      <c r="AC31" s="495"/>
      <c r="AD31" s="812"/>
      <c r="AE31" s="812"/>
      <c r="AF31" s="813"/>
      <c r="AG31" s="813"/>
      <c r="AH31" s="813"/>
      <c r="AI31" s="815"/>
      <c r="AJ31" s="815"/>
      <c r="AK31" s="813"/>
      <c r="AL31" s="815"/>
      <c r="AM31" s="815"/>
      <c r="AN31" s="813"/>
      <c r="AO31" s="15"/>
      <c r="AP31" s="15"/>
      <c r="AQ31" s="15"/>
      <c r="AR31" s="15"/>
      <c r="AS31" s="15"/>
      <c r="AT31" s="15"/>
      <c r="AU31" s="15"/>
      <c r="AV31" s="15"/>
      <c r="AW31" s="15"/>
      <c r="AX31" s="15"/>
      <c r="AY31" s="15"/>
      <c r="AZ31" s="15"/>
      <c r="BA31" s="15"/>
      <c r="BB31" s="15"/>
    </row>
    <row r="32" spans="1:54" ht="6" customHeight="1" x14ac:dyDescent="0.15">
      <c r="A32" s="549"/>
      <c r="B32" s="549"/>
      <c r="C32" s="549"/>
      <c r="D32" s="549"/>
      <c r="E32" s="549"/>
      <c r="F32" s="64"/>
      <c r="G32" s="821"/>
      <c r="H32" s="821"/>
      <c r="I32" s="821"/>
      <c r="J32" s="821"/>
      <c r="K32" s="821"/>
      <c r="L32" s="821"/>
      <c r="M32" s="821"/>
      <c r="N32" s="821"/>
      <c r="O32" s="821"/>
      <c r="P32" s="821"/>
      <c r="Q32" s="821"/>
      <c r="R32" s="821"/>
      <c r="S32" s="821"/>
      <c r="T32" s="821"/>
      <c r="U32" s="821"/>
      <c r="V32" s="821"/>
      <c r="W32" s="821"/>
      <c r="X32" s="821"/>
      <c r="Y32" s="821"/>
      <c r="Z32" s="495"/>
      <c r="AA32" s="495"/>
      <c r="AB32" s="495"/>
      <c r="AC32" s="49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ht="6" customHeight="1" x14ac:dyDescent="0.15">
      <c r="A33" s="549"/>
      <c r="B33" s="549"/>
      <c r="C33" s="549"/>
      <c r="D33" s="549"/>
      <c r="E33" s="549"/>
      <c r="F33"/>
      <c r="G33" s="821"/>
      <c r="H33" s="821"/>
      <c r="I33" s="821"/>
      <c r="J33" s="821"/>
      <c r="K33" s="821"/>
      <c r="L33" s="821"/>
      <c r="M33" s="821"/>
      <c r="N33" s="821"/>
      <c r="O33" s="821"/>
      <c r="P33" s="821"/>
      <c r="Q33" s="821"/>
      <c r="R33" s="821"/>
      <c r="S33" s="821"/>
      <c r="T33" s="821"/>
      <c r="U33" s="821"/>
      <c r="V33" s="821"/>
      <c r="W33" s="821"/>
      <c r="X33" s="821"/>
      <c r="Y33" s="821"/>
      <c r="Z33" s="495"/>
      <c r="AA33" s="495"/>
      <c r="AB33" s="495"/>
      <c r="AC33" s="495"/>
      <c r="AD33" s="808"/>
      <c r="AE33" s="808"/>
      <c r="AF33" s="808"/>
      <c r="AG33" s="808"/>
      <c r="AH33" s="808"/>
      <c r="AI33" s="808"/>
      <c r="AJ33" s="808"/>
      <c r="AK33" s="808"/>
      <c r="AL33" s="808"/>
      <c r="AM33" s="808"/>
      <c r="AN33" s="808"/>
      <c r="AO33" s="808"/>
      <c r="AP33" s="808"/>
      <c r="AQ33" s="808"/>
      <c r="AR33" s="808"/>
      <c r="AS33" s="808"/>
      <c r="AT33" s="808"/>
      <c r="AU33" s="808"/>
      <c r="AV33" s="808"/>
      <c r="AW33" s="808"/>
      <c r="AX33" s="808"/>
      <c r="AY33" s="808"/>
      <c r="AZ33" s="808"/>
      <c r="BA33" s="808"/>
      <c r="BB33" s="808"/>
    </row>
    <row r="34" spans="1:54" ht="6" customHeight="1" x14ac:dyDescent="0.15">
      <c r="A34" s="549"/>
      <c r="B34" s="549"/>
      <c r="C34" s="549"/>
      <c r="D34" s="549"/>
      <c r="E34" s="549"/>
      <c r="F34"/>
      <c r="G34" s="821"/>
      <c r="H34" s="821"/>
      <c r="I34" s="821"/>
      <c r="J34" s="821"/>
      <c r="K34" s="821"/>
      <c r="L34" s="821"/>
      <c r="M34" s="821"/>
      <c r="N34" s="821"/>
      <c r="O34" s="821"/>
      <c r="P34" s="821"/>
      <c r="Q34" s="821"/>
      <c r="R34" s="821"/>
      <c r="S34" s="821"/>
      <c r="T34" s="821"/>
      <c r="U34" s="821"/>
      <c r="V34" s="821"/>
      <c r="W34" s="821"/>
      <c r="X34" s="821"/>
      <c r="Y34" s="821"/>
      <c r="Z34" s="495"/>
      <c r="AA34" s="495"/>
      <c r="AB34" s="495"/>
      <c r="AC34" s="495"/>
      <c r="AD34" s="808"/>
      <c r="AE34" s="808"/>
      <c r="AF34" s="808"/>
      <c r="AG34" s="808"/>
      <c r="AH34" s="808"/>
      <c r="AI34" s="808"/>
      <c r="AJ34" s="808"/>
      <c r="AK34" s="808"/>
      <c r="AL34" s="808"/>
      <c r="AM34" s="808"/>
      <c r="AN34" s="808"/>
      <c r="AO34" s="808"/>
      <c r="AP34" s="808"/>
      <c r="AQ34" s="808"/>
      <c r="AR34" s="808"/>
      <c r="AS34" s="808"/>
      <c r="AT34" s="808"/>
      <c r="AU34" s="808"/>
      <c r="AV34" s="808"/>
      <c r="AW34" s="808"/>
      <c r="AX34" s="808"/>
      <c r="AY34" s="808"/>
      <c r="AZ34" s="808"/>
      <c r="BA34" s="808"/>
      <c r="BB34" s="808"/>
    </row>
    <row r="35" spans="1:54" ht="6"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495"/>
      <c r="AA35" s="495"/>
      <c r="AB35" s="495"/>
      <c r="AC35" s="495"/>
      <c r="AD35" s="808"/>
      <c r="AE35" s="808"/>
      <c r="AF35" s="808"/>
      <c r="AG35" s="808"/>
      <c r="AH35" s="808"/>
      <c r="AI35" s="808"/>
      <c r="AJ35" s="808"/>
      <c r="AK35" s="808"/>
      <c r="AL35" s="808"/>
      <c r="AM35" s="808"/>
      <c r="AN35" s="808"/>
      <c r="AO35" s="808"/>
      <c r="AP35" s="808"/>
      <c r="AQ35" s="808"/>
      <c r="AR35" s="808"/>
      <c r="AS35" s="808"/>
      <c r="AT35" s="808"/>
      <c r="AU35" s="808"/>
      <c r="AV35" s="808"/>
      <c r="AW35" s="808"/>
      <c r="AX35" s="808"/>
      <c r="AY35" s="808"/>
      <c r="AZ35" s="808"/>
      <c r="BA35" s="808"/>
      <c r="BB35" s="808"/>
    </row>
    <row r="36" spans="1:54" ht="6" customHeight="1" x14ac:dyDescent="0.15">
      <c r="A36" s="549" t="s">
        <v>505</v>
      </c>
      <c r="B36" s="549"/>
      <c r="C36" s="549"/>
      <c r="D36" s="549"/>
      <c r="E36" s="549"/>
      <c r="G36" s="821" t="str">
        <f>'01.入会申込書'!M47</f>
        <v/>
      </c>
      <c r="H36" s="821"/>
      <c r="I36" s="821"/>
      <c r="J36" s="821"/>
      <c r="K36" s="821"/>
      <c r="L36" s="821"/>
      <c r="M36" s="821"/>
      <c r="N36" s="821"/>
      <c r="O36" s="821"/>
      <c r="P36" s="821"/>
      <c r="Q36" s="821"/>
      <c r="R36" s="821"/>
      <c r="S36" s="821"/>
      <c r="T36" s="821"/>
      <c r="U36" s="821"/>
      <c r="V36" s="821"/>
      <c r="W36" s="821"/>
      <c r="X36" s="821"/>
      <c r="Y36" s="821"/>
      <c r="Z36" s="495"/>
      <c r="AA36" s="495"/>
      <c r="AB36" s="495"/>
      <c r="AC36" s="495"/>
      <c r="AD36" s="825" t="s">
        <v>506</v>
      </c>
      <c r="AE36" s="604"/>
      <c r="AF36" s="604"/>
      <c r="AG36" s="604"/>
      <c r="AH36" s="604"/>
      <c r="AI36" s="826" t="s">
        <v>507</v>
      </c>
      <c r="AJ36" s="809"/>
      <c r="AK36" s="809"/>
      <c r="AL36" s="809"/>
      <c r="AM36" s="827"/>
      <c r="AN36" s="827"/>
      <c r="AO36" s="827"/>
      <c r="AP36" s="827"/>
      <c r="AQ36" s="827"/>
      <c r="AR36" s="827"/>
      <c r="AS36" s="827"/>
      <c r="AT36" s="827"/>
      <c r="AU36" s="827"/>
      <c r="AV36" s="827"/>
      <c r="AW36" s="827"/>
      <c r="AX36" s="827"/>
      <c r="AY36" s="827"/>
      <c r="AZ36" s="827"/>
      <c r="BA36" s="827"/>
      <c r="BB36" s="827"/>
    </row>
    <row r="37" spans="1:54" ht="6" customHeight="1" x14ac:dyDescent="0.15">
      <c r="A37" s="549"/>
      <c r="B37" s="549"/>
      <c r="C37" s="549"/>
      <c r="D37" s="549"/>
      <c r="E37" s="549"/>
      <c r="F37"/>
      <c r="G37" s="821"/>
      <c r="H37" s="821"/>
      <c r="I37" s="821"/>
      <c r="J37" s="821"/>
      <c r="K37" s="821"/>
      <c r="L37" s="821"/>
      <c r="M37" s="821"/>
      <c r="N37" s="821"/>
      <c r="O37" s="821"/>
      <c r="P37" s="821"/>
      <c r="Q37" s="821"/>
      <c r="R37" s="821"/>
      <c r="S37" s="821"/>
      <c r="T37" s="821"/>
      <c r="U37" s="821"/>
      <c r="V37" s="821"/>
      <c r="W37" s="821"/>
      <c r="X37" s="821"/>
      <c r="Y37" s="821"/>
      <c r="Z37" s="495"/>
      <c r="AA37" s="495"/>
      <c r="AB37" s="495"/>
      <c r="AC37" s="495"/>
      <c r="AD37" s="604"/>
      <c r="AE37" s="604"/>
      <c r="AF37" s="604"/>
      <c r="AG37" s="604"/>
      <c r="AH37" s="604"/>
      <c r="AI37" s="809"/>
      <c r="AJ37" s="809"/>
      <c r="AK37" s="809"/>
      <c r="AL37" s="809"/>
      <c r="AM37" s="827"/>
      <c r="AN37" s="827"/>
      <c r="AO37" s="827"/>
      <c r="AP37" s="827"/>
      <c r="AQ37" s="827"/>
      <c r="AR37" s="827"/>
      <c r="AS37" s="827"/>
      <c r="AT37" s="827"/>
      <c r="AU37" s="827"/>
      <c r="AV37" s="827"/>
      <c r="AW37" s="827"/>
      <c r="AX37" s="827"/>
      <c r="AY37" s="827"/>
      <c r="AZ37" s="827"/>
      <c r="BA37" s="827"/>
      <c r="BB37" s="827"/>
    </row>
    <row r="38" spans="1:54" ht="6" customHeight="1" x14ac:dyDescent="0.15">
      <c r="A38" s="549"/>
      <c r="B38" s="549"/>
      <c r="C38" s="549"/>
      <c r="D38" s="549"/>
      <c r="E38" s="549"/>
      <c r="F38"/>
      <c r="G38" s="821"/>
      <c r="H38" s="821"/>
      <c r="I38" s="821"/>
      <c r="J38" s="821"/>
      <c r="K38" s="821"/>
      <c r="L38" s="821"/>
      <c r="M38" s="821"/>
      <c r="N38" s="821"/>
      <c r="O38" s="821"/>
      <c r="P38" s="821"/>
      <c r="Q38" s="821"/>
      <c r="R38" s="821"/>
      <c r="S38" s="821"/>
      <c r="T38" s="821"/>
      <c r="U38" s="821"/>
      <c r="V38" s="821"/>
      <c r="W38" s="821"/>
      <c r="X38" s="821"/>
      <c r="Y38" s="821"/>
      <c r="Z38" s="495"/>
      <c r="AA38" s="495"/>
      <c r="AB38" s="495"/>
      <c r="AC38" s="495"/>
      <c r="AD38" s="604"/>
      <c r="AE38" s="604"/>
      <c r="AF38" s="604"/>
      <c r="AG38" s="604"/>
      <c r="AH38" s="604"/>
      <c r="AI38" s="809"/>
      <c r="AJ38" s="809"/>
      <c r="AK38" s="809"/>
      <c r="AL38" s="809"/>
      <c r="AM38" s="827"/>
      <c r="AN38" s="827"/>
      <c r="AO38" s="827"/>
      <c r="AP38" s="827"/>
      <c r="AQ38" s="827"/>
      <c r="AR38" s="827"/>
      <c r="AS38" s="827"/>
      <c r="AT38" s="827"/>
      <c r="AU38" s="827"/>
      <c r="AV38" s="827"/>
      <c r="AW38" s="827"/>
      <c r="AX38" s="827"/>
      <c r="AY38" s="827"/>
      <c r="AZ38" s="827"/>
      <c r="BA38" s="827"/>
      <c r="BB38" s="827"/>
    </row>
    <row r="39" spans="1:54" ht="6" customHeight="1" x14ac:dyDescent="0.15">
      <c r="A39" s="549"/>
      <c r="B39" s="549"/>
      <c r="C39" s="549"/>
      <c r="D39" s="549"/>
      <c r="E39" s="549"/>
      <c r="F39"/>
      <c r="G39" s="821"/>
      <c r="H39" s="821"/>
      <c r="I39" s="821"/>
      <c r="J39" s="821"/>
      <c r="K39" s="821"/>
      <c r="L39" s="821"/>
      <c r="M39" s="821"/>
      <c r="N39" s="821"/>
      <c r="O39" s="821"/>
      <c r="P39" s="821"/>
      <c r="Q39" s="821"/>
      <c r="R39" s="821"/>
      <c r="S39" s="821"/>
      <c r="T39" s="821"/>
      <c r="U39" s="821"/>
      <c r="V39" s="821"/>
      <c r="W39" s="821"/>
      <c r="X39" s="821"/>
      <c r="Y39" s="821"/>
      <c r="Z39" s="495"/>
      <c r="AA39" s="495"/>
      <c r="AB39" s="495"/>
      <c r="AC39" s="495"/>
      <c r="AD39" s="604"/>
      <c r="AE39" s="604"/>
      <c r="AF39" s="604"/>
      <c r="AG39" s="604"/>
      <c r="AH39" s="604"/>
      <c r="AI39" s="809"/>
      <c r="AJ39" s="809"/>
      <c r="AK39" s="809"/>
      <c r="AL39" s="809"/>
      <c r="AM39" s="827"/>
      <c r="AN39" s="827"/>
      <c r="AO39" s="827"/>
      <c r="AP39" s="827"/>
      <c r="AQ39" s="827"/>
      <c r="AR39" s="827"/>
      <c r="AS39" s="827"/>
      <c r="AT39" s="827"/>
      <c r="AU39" s="827"/>
      <c r="AV39" s="827"/>
      <c r="AW39" s="827"/>
      <c r="AX39" s="827"/>
      <c r="AY39" s="827"/>
      <c r="AZ39" s="827"/>
      <c r="BA39" s="827"/>
      <c r="BB39" s="827"/>
    </row>
    <row r="40" spans="1:54" ht="6" customHeight="1" x14ac:dyDescent="0.15">
      <c r="A40" s="549"/>
      <c r="B40" s="549"/>
      <c r="C40" s="549"/>
      <c r="D40" s="549"/>
      <c r="E40" s="549"/>
      <c r="F40"/>
      <c r="G40" s="821"/>
      <c r="H40" s="821"/>
      <c r="I40" s="821"/>
      <c r="J40" s="821"/>
      <c r="K40" s="821"/>
      <c r="L40" s="821"/>
      <c r="M40" s="821"/>
      <c r="N40" s="821"/>
      <c r="O40" s="821"/>
      <c r="P40" s="821"/>
      <c r="Q40" s="821"/>
      <c r="R40" s="821"/>
      <c r="S40" s="821"/>
      <c r="T40" s="821"/>
      <c r="U40" s="821"/>
      <c r="V40" s="821"/>
      <c r="W40" s="821"/>
      <c r="X40" s="821"/>
      <c r="Y40" s="821"/>
      <c r="Z40" s="495"/>
      <c r="AA40" s="495"/>
      <c r="AB40" s="495"/>
      <c r="AC40" s="495"/>
      <c r="AD40" s="604"/>
      <c r="AE40" s="604"/>
      <c r="AF40" s="604"/>
      <c r="AG40" s="604"/>
      <c r="AH40" s="604"/>
      <c r="AI40" s="826" t="s">
        <v>508</v>
      </c>
      <c r="AJ40" s="809"/>
      <c r="AK40" s="809"/>
      <c r="AL40" s="809"/>
      <c r="AM40" s="828" t="str">
        <f>'01.入会申込書'!M52</f>
        <v>　</v>
      </c>
      <c r="AN40" s="828"/>
      <c r="AO40" s="828"/>
      <c r="AP40" s="828"/>
      <c r="AQ40" s="828"/>
      <c r="AR40" s="828"/>
      <c r="AS40" s="828"/>
      <c r="AT40" s="828"/>
      <c r="AU40" s="828"/>
      <c r="AV40" s="828"/>
      <c r="AW40" s="828"/>
      <c r="AX40" s="828"/>
      <c r="AY40" s="828"/>
      <c r="AZ40" s="828"/>
      <c r="BA40" s="828"/>
      <c r="BB40" s="828"/>
    </row>
    <row r="41" spans="1:54" ht="6"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95"/>
      <c r="AA41" s="495"/>
      <c r="AB41" s="495"/>
      <c r="AC41" s="495"/>
      <c r="AD41" s="604"/>
      <c r="AE41" s="604"/>
      <c r="AF41" s="604"/>
      <c r="AG41" s="604"/>
      <c r="AH41" s="604"/>
      <c r="AI41" s="809"/>
      <c r="AJ41" s="809"/>
      <c r="AK41" s="809"/>
      <c r="AL41" s="809"/>
      <c r="AM41" s="828"/>
      <c r="AN41" s="828"/>
      <c r="AO41" s="828"/>
      <c r="AP41" s="828"/>
      <c r="AQ41" s="828"/>
      <c r="AR41" s="828"/>
      <c r="AS41" s="828"/>
      <c r="AT41" s="828"/>
      <c r="AU41" s="828"/>
      <c r="AV41" s="828"/>
      <c r="AW41" s="828"/>
      <c r="AX41" s="828"/>
      <c r="AY41" s="828"/>
      <c r="AZ41" s="828"/>
      <c r="BA41" s="828"/>
      <c r="BB41" s="828"/>
    </row>
    <row r="42" spans="1:54" ht="6" customHeight="1" x14ac:dyDescent="0.15">
      <c r="A42" s="829" t="s">
        <v>509</v>
      </c>
      <c r="B42" s="829"/>
      <c r="C42" s="829"/>
      <c r="D42" s="829"/>
      <c r="E42" s="829"/>
      <c r="F42" s="829"/>
      <c r="G42" s="829"/>
      <c r="H42" s="829"/>
      <c r="I42" s="829"/>
      <c r="J42" s="829"/>
      <c r="K42" s="829"/>
      <c r="L42" s="829"/>
      <c r="M42" s="829"/>
      <c r="N42" s="829"/>
      <c r="O42" s="829"/>
      <c r="P42" s="829"/>
      <c r="Q42" s="829"/>
      <c r="R42" s="829"/>
      <c r="S42" s="829"/>
      <c r="T42" s="829"/>
      <c r="U42" s="829"/>
      <c r="V42" s="829"/>
      <c r="W42" s="829"/>
      <c r="X42" s="829"/>
      <c r="Y42" s="829"/>
      <c r="Z42" s="495"/>
      <c r="AA42" s="495"/>
      <c r="AB42" s="495"/>
      <c r="AC42" s="495"/>
      <c r="AD42" s="604"/>
      <c r="AE42" s="604"/>
      <c r="AF42" s="604"/>
      <c r="AG42" s="604"/>
      <c r="AH42" s="604"/>
      <c r="AI42" s="809"/>
      <c r="AJ42" s="809"/>
      <c r="AK42" s="809"/>
      <c r="AL42" s="809"/>
      <c r="AM42" s="828"/>
      <c r="AN42" s="828"/>
      <c r="AO42" s="828"/>
      <c r="AP42" s="828"/>
      <c r="AQ42" s="828"/>
      <c r="AR42" s="828"/>
      <c r="AS42" s="828"/>
      <c r="AT42" s="828"/>
      <c r="AU42" s="828"/>
      <c r="AV42" s="828"/>
      <c r="AW42" s="828"/>
      <c r="AX42" s="828"/>
      <c r="AY42" s="828"/>
      <c r="AZ42" s="828"/>
      <c r="BA42" s="828"/>
      <c r="BB42" s="828"/>
    </row>
    <row r="43" spans="1:54" ht="6" customHeight="1" x14ac:dyDescent="0.15">
      <c r="A43" s="806"/>
      <c r="B43" s="806"/>
      <c r="C43" s="806"/>
      <c r="D43" s="806"/>
      <c r="E43" s="806"/>
      <c r="F43" s="806"/>
      <c r="G43" s="806"/>
      <c r="H43" s="806"/>
      <c r="I43" s="806"/>
      <c r="J43" s="806"/>
      <c r="K43" s="806"/>
      <c r="L43" s="806"/>
      <c r="M43" s="806"/>
      <c r="N43" s="806"/>
      <c r="O43" s="806"/>
      <c r="P43" s="806"/>
      <c r="Q43" s="806"/>
      <c r="R43" s="806"/>
      <c r="S43" s="806"/>
      <c r="T43" s="806"/>
      <c r="U43" s="806"/>
      <c r="V43" s="806"/>
      <c r="W43" s="806"/>
      <c r="X43" s="806"/>
      <c r="Y43" s="806"/>
      <c r="Z43" s="495"/>
      <c r="AA43" s="495"/>
      <c r="AB43" s="495"/>
      <c r="AC43" s="495"/>
      <c r="AD43" s="604"/>
      <c r="AE43" s="604"/>
      <c r="AF43" s="604"/>
      <c r="AG43" s="604"/>
      <c r="AH43" s="604"/>
      <c r="AI43" s="809"/>
      <c r="AJ43" s="809"/>
      <c r="AK43" s="809"/>
      <c r="AL43" s="809"/>
      <c r="AM43" s="828"/>
      <c r="AN43" s="828"/>
      <c r="AO43" s="828"/>
      <c r="AP43" s="828"/>
      <c r="AQ43" s="828"/>
      <c r="AR43" s="828"/>
      <c r="AS43" s="828"/>
      <c r="AT43" s="828"/>
      <c r="AU43" s="828"/>
      <c r="AV43" s="828"/>
      <c r="AW43" s="828"/>
      <c r="AX43" s="828"/>
      <c r="AY43" s="828"/>
      <c r="AZ43" s="828"/>
      <c r="BA43" s="828"/>
      <c r="BB43" s="828"/>
    </row>
    <row r="44" spans="1:54" ht="6" customHeight="1" x14ac:dyDescent="0.15">
      <c r="A44" s="806"/>
      <c r="B44" s="806"/>
      <c r="C44" s="806"/>
      <c r="D44" s="806"/>
      <c r="E44" s="806"/>
      <c r="F44" s="806"/>
      <c r="G44" s="806"/>
      <c r="H44" s="806"/>
      <c r="I44" s="806"/>
      <c r="J44" s="806"/>
      <c r="K44" s="806"/>
      <c r="L44" s="806"/>
      <c r="M44" s="806"/>
      <c r="N44" s="806"/>
      <c r="O44" s="806"/>
      <c r="P44" s="806"/>
      <c r="Q44" s="806"/>
      <c r="R44" s="806"/>
      <c r="S44" s="806"/>
      <c r="T44" s="806"/>
      <c r="U44" s="806"/>
      <c r="V44" s="806"/>
      <c r="W44" s="806"/>
      <c r="X44" s="806"/>
      <c r="Y44" s="806"/>
      <c r="Z44" s="495"/>
      <c r="AA44" s="495"/>
      <c r="AB44" s="495"/>
      <c r="AC44" s="495"/>
      <c r="AD44" s="604"/>
      <c r="AE44" s="604"/>
      <c r="AF44" s="604"/>
      <c r="AG44" s="604"/>
      <c r="AH44" s="604"/>
      <c r="AI44" s="826" t="s">
        <v>420</v>
      </c>
      <c r="AJ44" s="809"/>
      <c r="AK44" s="809"/>
      <c r="AL44" s="809"/>
      <c r="AM44" s="810"/>
      <c r="AN44" s="810"/>
      <c r="AO44" s="810"/>
      <c r="AP44" s="810"/>
      <c r="AQ44" s="810"/>
      <c r="AR44" s="810"/>
      <c r="AS44" s="810"/>
      <c r="AT44" s="810"/>
      <c r="AU44" s="810"/>
      <c r="AV44" s="810"/>
      <c r="AW44" s="810"/>
      <c r="AX44" s="810"/>
      <c r="AY44" s="810"/>
      <c r="AZ44" s="604" t="s">
        <v>510</v>
      </c>
      <c r="BA44" s="604"/>
      <c r="BB44" s="604"/>
    </row>
    <row r="45" spans="1:54" ht="6" customHeight="1" x14ac:dyDescent="0.15">
      <c r="A45" s="806"/>
      <c r="B45" s="806"/>
      <c r="C45" s="806"/>
      <c r="D45" s="806"/>
      <c r="E45" s="806"/>
      <c r="F45" s="806"/>
      <c r="G45" s="806"/>
      <c r="H45" s="806"/>
      <c r="I45" s="806"/>
      <c r="J45" s="806"/>
      <c r="K45" s="806"/>
      <c r="L45" s="806"/>
      <c r="M45" s="806"/>
      <c r="N45" s="806"/>
      <c r="O45" s="806"/>
      <c r="P45" s="806"/>
      <c r="Q45" s="806"/>
      <c r="R45" s="806"/>
      <c r="S45" s="806"/>
      <c r="T45" s="806"/>
      <c r="U45" s="806"/>
      <c r="V45" s="806"/>
      <c r="W45" s="806"/>
      <c r="X45" s="806"/>
      <c r="Y45" s="806"/>
      <c r="Z45" s="495"/>
      <c r="AA45" s="495"/>
      <c r="AB45" s="495"/>
      <c r="AC45" s="495"/>
      <c r="AD45" s="604"/>
      <c r="AE45" s="604"/>
      <c r="AF45" s="604"/>
      <c r="AG45" s="604"/>
      <c r="AH45" s="604"/>
      <c r="AI45" s="809"/>
      <c r="AJ45" s="809"/>
      <c r="AK45" s="809"/>
      <c r="AL45" s="809"/>
      <c r="AM45" s="810"/>
      <c r="AN45" s="810"/>
      <c r="AO45" s="810"/>
      <c r="AP45" s="810"/>
      <c r="AQ45" s="810"/>
      <c r="AR45" s="810"/>
      <c r="AS45" s="810"/>
      <c r="AT45" s="810"/>
      <c r="AU45" s="810"/>
      <c r="AV45" s="810"/>
      <c r="AW45" s="810"/>
      <c r="AX45" s="810"/>
      <c r="AY45" s="810"/>
      <c r="AZ45" s="604"/>
      <c r="BA45" s="604"/>
      <c r="BB45" s="604"/>
    </row>
    <row r="46" spans="1:54" ht="6" customHeight="1" x14ac:dyDescent="0.15">
      <c r="A46" s="806"/>
      <c r="B46" s="806"/>
      <c r="C46" s="806"/>
      <c r="D46" s="806"/>
      <c r="E46" s="806"/>
      <c r="F46" s="806"/>
      <c r="G46" s="806"/>
      <c r="H46" s="806"/>
      <c r="I46" s="806"/>
      <c r="J46" s="806"/>
      <c r="K46" s="806"/>
      <c r="L46" s="806"/>
      <c r="M46" s="806"/>
      <c r="N46" s="806"/>
      <c r="O46" s="806"/>
      <c r="P46" s="806"/>
      <c r="Q46" s="806"/>
      <c r="R46" s="806"/>
      <c r="S46" s="806"/>
      <c r="T46" s="806"/>
      <c r="U46" s="806"/>
      <c r="V46" s="806"/>
      <c r="W46" s="806"/>
      <c r="X46" s="806"/>
      <c r="Y46" s="806"/>
      <c r="Z46" s="495"/>
      <c r="AA46" s="495"/>
      <c r="AB46" s="495"/>
      <c r="AC46" s="495"/>
      <c r="AD46" s="604"/>
      <c r="AE46" s="604"/>
      <c r="AF46" s="604"/>
      <c r="AG46" s="604"/>
      <c r="AH46" s="604"/>
      <c r="AI46" s="809"/>
      <c r="AJ46" s="809"/>
      <c r="AK46" s="809"/>
      <c r="AL46" s="809"/>
      <c r="AM46" s="810"/>
      <c r="AN46" s="810"/>
      <c r="AO46" s="810"/>
      <c r="AP46" s="810"/>
      <c r="AQ46" s="810"/>
      <c r="AR46" s="810"/>
      <c r="AS46" s="810"/>
      <c r="AT46" s="810"/>
      <c r="AU46" s="810"/>
      <c r="AV46" s="810"/>
      <c r="AW46" s="810"/>
      <c r="AX46" s="810"/>
      <c r="AY46" s="810"/>
      <c r="AZ46" s="604"/>
      <c r="BA46" s="604"/>
      <c r="BB46" s="604"/>
    </row>
    <row r="47" spans="1:54" ht="6" customHeight="1" x14ac:dyDescent="0.15">
      <c r="A47" s="806"/>
      <c r="B47" s="806"/>
      <c r="C47" s="806"/>
      <c r="D47" s="806"/>
      <c r="E47" s="806"/>
      <c r="F47" s="806"/>
      <c r="G47" s="806"/>
      <c r="H47" s="806"/>
      <c r="I47" s="806"/>
      <c r="J47" s="806"/>
      <c r="K47" s="806"/>
      <c r="L47" s="806"/>
      <c r="M47" s="806"/>
      <c r="N47" s="806"/>
      <c r="O47" s="806"/>
      <c r="P47" s="806"/>
      <c r="Q47" s="806"/>
      <c r="R47" s="806"/>
      <c r="S47" s="806"/>
      <c r="T47" s="806"/>
      <c r="U47" s="806"/>
      <c r="V47" s="806"/>
      <c r="W47" s="806"/>
      <c r="X47" s="806"/>
      <c r="Y47" s="806"/>
      <c r="Z47" s="495"/>
      <c r="AA47" s="495"/>
      <c r="AB47" s="495"/>
      <c r="AC47" s="495"/>
      <c r="AD47" s="604"/>
      <c r="AE47" s="604"/>
      <c r="AF47" s="604"/>
      <c r="AG47" s="604"/>
      <c r="AH47" s="604"/>
      <c r="AI47" s="809"/>
      <c r="AJ47" s="809"/>
      <c r="AK47" s="809"/>
      <c r="AL47" s="809"/>
      <c r="AM47" s="810"/>
      <c r="AN47" s="810"/>
      <c r="AO47" s="810"/>
      <c r="AP47" s="810"/>
      <c r="AQ47" s="810"/>
      <c r="AR47" s="810"/>
      <c r="AS47" s="810"/>
      <c r="AT47" s="810"/>
      <c r="AU47" s="810"/>
      <c r="AV47" s="810"/>
      <c r="AW47" s="810"/>
      <c r="AX47" s="810"/>
      <c r="AY47" s="810"/>
      <c r="AZ47" s="604"/>
      <c r="BA47" s="604"/>
      <c r="BB47" s="604"/>
    </row>
    <row r="48" spans="1:54" ht="6" customHeight="1" x14ac:dyDescent="0.15">
      <c r="A48" s="806"/>
      <c r="B48" s="806"/>
      <c r="C48" s="806"/>
      <c r="D48" s="806"/>
      <c r="E48" s="806"/>
      <c r="F48" s="806"/>
      <c r="G48" s="806"/>
      <c r="H48" s="806"/>
      <c r="I48" s="806"/>
      <c r="J48" s="806"/>
      <c r="K48" s="806"/>
      <c r="L48" s="806"/>
      <c r="M48" s="806"/>
      <c r="N48" s="806"/>
      <c r="O48" s="806"/>
      <c r="P48" s="806"/>
      <c r="Q48" s="806"/>
      <c r="R48" s="806"/>
      <c r="S48" s="806"/>
      <c r="T48" s="806"/>
      <c r="U48" s="806"/>
      <c r="V48" s="806"/>
      <c r="W48" s="806"/>
      <c r="X48" s="806"/>
      <c r="Y48" s="806"/>
      <c r="Z48" s="495"/>
      <c r="AA48" s="495"/>
      <c r="AB48" s="495"/>
      <c r="AC48" s="495"/>
      <c r="AD48" s="604"/>
      <c r="AE48" s="604"/>
      <c r="AF48" s="604"/>
      <c r="AG48" s="604"/>
      <c r="AH48" s="604"/>
      <c r="AI48" s="826" t="s">
        <v>511</v>
      </c>
      <c r="AJ48" s="809"/>
      <c r="AK48" s="809"/>
      <c r="AL48" s="809"/>
      <c r="AM48" s="13"/>
      <c r="AN48" s="13"/>
      <c r="AO48" s="13"/>
      <c r="AP48" s="13"/>
      <c r="AQ48" s="13"/>
      <c r="AR48" s="13"/>
      <c r="AS48" s="13"/>
      <c r="AT48" s="13"/>
      <c r="AU48" s="13"/>
      <c r="AV48" s="13"/>
      <c r="AW48" s="13"/>
      <c r="AX48" s="13"/>
      <c r="AY48" s="13"/>
      <c r="AZ48" s="13"/>
      <c r="BA48" s="13"/>
      <c r="BB48" s="13"/>
    </row>
    <row r="49" spans="1:54" ht="6" customHeight="1" x14ac:dyDescent="0.15">
      <c r="A49" s="808" t="s">
        <v>512</v>
      </c>
      <c r="B49" s="809"/>
      <c r="C49" s="809"/>
      <c r="D49" s="809"/>
      <c r="E49" s="809"/>
      <c r="F49" s="809"/>
      <c r="G49" s="809"/>
      <c r="H49" s="809"/>
      <c r="I49" s="809"/>
      <c r="J49" s="809"/>
      <c r="K49" s="809"/>
      <c r="L49" s="809"/>
      <c r="M49" s="809"/>
      <c r="N49" s="809"/>
      <c r="O49" s="809"/>
      <c r="P49" s="809"/>
      <c r="Q49" s="809"/>
      <c r="R49" s="809"/>
      <c r="S49" s="809"/>
      <c r="T49" s="809"/>
      <c r="U49" s="809"/>
      <c r="V49" s="809"/>
      <c r="W49" s="809"/>
      <c r="X49" s="809"/>
      <c r="Y49" s="809"/>
      <c r="Z49" s="495"/>
      <c r="AA49" s="495"/>
      <c r="AB49" s="495"/>
      <c r="AC49" s="495"/>
      <c r="AD49" s="604"/>
      <c r="AE49" s="604"/>
      <c r="AF49" s="604"/>
      <c r="AG49" s="604"/>
      <c r="AH49" s="604"/>
      <c r="AI49" s="809"/>
      <c r="AJ49" s="809"/>
      <c r="AK49" s="809"/>
      <c r="AL49" s="809"/>
      <c r="AM49" s="830" t="str">
        <f>'01.入会申込書'!AF45</f>
        <v/>
      </c>
      <c r="AN49" s="831"/>
      <c r="AO49" s="832" t="str">
        <f>'01.入会申込書'!AJ45</f>
        <v/>
      </c>
      <c r="AP49" s="832"/>
      <c r="AQ49" s="810" t="s">
        <v>493</v>
      </c>
      <c r="AR49" s="833" t="str">
        <f>'01.入会申込書'!AP45</f>
        <v/>
      </c>
      <c r="AS49" s="834"/>
      <c r="AT49" s="810" t="s">
        <v>494</v>
      </c>
      <c r="AU49" s="833" t="str">
        <f>'01.入会申込書'!AT45</f>
        <v/>
      </c>
      <c r="AV49" s="834"/>
      <c r="AW49" s="810" t="s">
        <v>495</v>
      </c>
      <c r="AX49" s="810" t="s">
        <v>513</v>
      </c>
      <c r="AY49" s="13"/>
      <c r="AZ49" s="13"/>
      <c r="BA49" s="13"/>
      <c r="BB49" s="13"/>
    </row>
    <row r="50" spans="1:54" ht="6" customHeight="1" x14ac:dyDescent="0.15">
      <c r="A50" s="809"/>
      <c r="B50" s="809"/>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495"/>
      <c r="AA50" s="495"/>
      <c r="AB50" s="495"/>
      <c r="AC50" s="495"/>
      <c r="AD50" s="604"/>
      <c r="AE50" s="604"/>
      <c r="AF50" s="604"/>
      <c r="AG50" s="604"/>
      <c r="AH50" s="604"/>
      <c r="AI50" s="809"/>
      <c r="AJ50" s="809"/>
      <c r="AK50" s="809"/>
      <c r="AL50" s="809"/>
      <c r="AM50" s="831"/>
      <c r="AN50" s="831"/>
      <c r="AO50" s="832"/>
      <c r="AP50" s="832"/>
      <c r="AQ50" s="813"/>
      <c r="AR50" s="834"/>
      <c r="AS50" s="834"/>
      <c r="AT50" s="813"/>
      <c r="AU50" s="834"/>
      <c r="AV50" s="834"/>
      <c r="AW50" s="813"/>
      <c r="AX50" s="780"/>
      <c r="AY50" s="13"/>
      <c r="AZ50" s="13"/>
      <c r="BA50" s="13"/>
      <c r="BB50" s="13"/>
    </row>
    <row r="51" spans="1:54" ht="6" customHeight="1" x14ac:dyDescent="0.15">
      <c r="A51" s="809"/>
      <c r="B51" s="809"/>
      <c r="C51" s="809"/>
      <c r="D51" s="809"/>
      <c r="E51" s="809"/>
      <c r="F51" s="809"/>
      <c r="G51" s="809"/>
      <c r="H51" s="809"/>
      <c r="I51" s="809"/>
      <c r="J51" s="809"/>
      <c r="K51" s="809"/>
      <c r="L51" s="809"/>
      <c r="M51" s="809"/>
      <c r="N51" s="809"/>
      <c r="O51" s="809"/>
      <c r="P51" s="809"/>
      <c r="Q51" s="809"/>
      <c r="R51" s="809"/>
      <c r="S51" s="809"/>
      <c r="T51" s="809"/>
      <c r="U51" s="809"/>
      <c r="V51" s="809"/>
      <c r="W51" s="809"/>
      <c r="X51" s="809"/>
      <c r="Y51" s="809"/>
      <c r="Z51" s="495"/>
      <c r="AA51" s="495"/>
      <c r="AB51" s="495"/>
      <c r="AC51" s="495"/>
      <c r="AD51" s="604"/>
      <c r="AE51" s="604"/>
      <c r="AF51" s="604"/>
      <c r="AG51" s="604"/>
      <c r="AH51" s="604"/>
      <c r="AI51" s="809"/>
      <c r="AJ51" s="809"/>
      <c r="AK51" s="809"/>
      <c r="AL51" s="809"/>
      <c r="AM51" s="13"/>
      <c r="AN51" s="13"/>
      <c r="AO51" s="13"/>
      <c r="AP51" s="13"/>
      <c r="AQ51" s="13"/>
      <c r="AR51" s="13"/>
      <c r="AS51" s="13"/>
      <c r="AT51" s="13"/>
      <c r="AU51" s="13"/>
      <c r="AV51" s="13"/>
      <c r="AW51" s="13"/>
      <c r="AX51" s="13"/>
      <c r="AY51" s="13"/>
      <c r="AZ51" s="13"/>
      <c r="BA51" s="13"/>
      <c r="BB51" s="13"/>
    </row>
    <row r="52" spans="1:54" ht="6" customHeight="1" x14ac:dyDescent="0.15">
      <c r="A52" s="808" t="s">
        <v>514</v>
      </c>
      <c r="B52" s="809"/>
      <c r="C52" s="809"/>
      <c r="D52" s="809"/>
      <c r="E52" s="809"/>
      <c r="F52" s="809"/>
      <c r="G52" s="809"/>
      <c r="H52" s="809"/>
      <c r="I52" s="809"/>
      <c r="J52" s="809"/>
      <c r="K52" s="809"/>
      <c r="L52" s="809"/>
      <c r="M52" s="809"/>
      <c r="N52" s="809"/>
      <c r="O52" s="809"/>
      <c r="P52" s="809"/>
      <c r="Q52" s="809"/>
      <c r="R52" s="809"/>
      <c r="S52" s="809"/>
      <c r="T52" s="809"/>
      <c r="U52" s="809"/>
      <c r="V52" s="809"/>
      <c r="W52" s="809"/>
      <c r="X52" s="809"/>
      <c r="Y52" s="809"/>
      <c r="Z52" s="495"/>
      <c r="AA52" s="495"/>
      <c r="AB52" s="495"/>
      <c r="AC52" s="495"/>
      <c r="AD52" s="604"/>
      <c r="AE52" s="604"/>
      <c r="AF52" s="604"/>
      <c r="AG52" s="604"/>
      <c r="AH52" s="604"/>
      <c r="AI52" s="826" t="s">
        <v>515</v>
      </c>
      <c r="AJ52" s="809"/>
      <c r="AK52" s="809"/>
      <c r="AL52" s="809"/>
      <c r="AM52" s="45"/>
      <c r="AN52" s="45"/>
      <c r="AO52" s="45"/>
      <c r="AP52" s="45"/>
      <c r="AQ52" s="45"/>
      <c r="AR52" s="45"/>
      <c r="AS52" s="45"/>
      <c r="AT52" s="45"/>
      <c r="AU52" s="45"/>
      <c r="AV52" s="45"/>
      <c r="AW52" s="45"/>
      <c r="AX52" s="45"/>
      <c r="AY52" s="45"/>
      <c r="AZ52" s="45"/>
      <c r="BA52" s="45"/>
      <c r="BB52" s="45"/>
    </row>
    <row r="53" spans="1:54" ht="6" customHeight="1" x14ac:dyDescent="0.15">
      <c r="A53" s="809"/>
      <c r="B53" s="809"/>
      <c r="C53" s="809"/>
      <c r="D53" s="809"/>
      <c r="E53" s="809"/>
      <c r="F53" s="809"/>
      <c r="G53" s="809"/>
      <c r="H53" s="809"/>
      <c r="I53" s="809"/>
      <c r="J53" s="809"/>
      <c r="K53" s="809"/>
      <c r="L53" s="809"/>
      <c r="M53" s="809"/>
      <c r="N53" s="809"/>
      <c r="O53" s="809"/>
      <c r="P53" s="809"/>
      <c r="Q53" s="809"/>
      <c r="R53" s="809"/>
      <c r="S53" s="809"/>
      <c r="T53" s="809"/>
      <c r="U53" s="809"/>
      <c r="V53" s="809"/>
      <c r="W53" s="809"/>
      <c r="X53" s="809"/>
      <c r="Y53" s="809"/>
      <c r="Z53" s="495"/>
      <c r="AA53" s="495"/>
      <c r="AB53" s="495"/>
      <c r="AC53" s="495"/>
      <c r="AD53" s="604"/>
      <c r="AE53" s="604"/>
      <c r="AF53" s="604"/>
      <c r="AG53" s="604"/>
      <c r="AH53" s="604"/>
      <c r="AI53" s="809"/>
      <c r="AJ53" s="809"/>
      <c r="AK53" s="809"/>
      <c r="AL53" s="809"/>
      <c r="AM53" s="830" t="str">
        <f>'01.入会申込書'!AG48&amp;""</f>
        <v/>
      </c>
      <c r="AN53" s="830"/>
      <c r="AO53" s="830"/>
      <c r="AP53" s="830"/>
      <c r="AQ53" s="830"/>
      <c r="AR53" s="830"/>
      <c r="AS53" s="830"/>
      <c r="AT53" s="830"/>
      <c r="AU53" s="830"/>
      <c r="AV53" s="830"/>
      <c r="AW53" s="830"/>
      <c r="AX53" s="45"/>
      <c r="AY53" s="45"/>
      <c r="AZ53" s="45"/>
      <c r="BA53" s="45"/>
      <c r="BB53" s="45"/>
    </row>
    <row r="54" spans="1:54" ht="6" customHeight="1" x14ac:dyDescent="0.15">
      <c r="A54" s="809"/>
      <c r="B54" s="809"/>
      <c r="C54" s="809"/>
      <c r="D54" s="809"/>
      <c r="E54" s="809"/>
      <c r="F54" s="809"/>
      <c r="G54" s="809"/>
      <c r="H54" s="809"/>
      <c r="I54" s="809"/>
      <c r="J54" s="809"/>
      <c r="K54" s="809"/>
      <c r="L54" s="809"/>
      <c r="M54" s="809"/>
      <c r="N54" s="809"/>
      <c r="O54" s="809"/>
      <c r="P54" s="809"/>
      <c r="Q54" s="809"/>
      <c r="R54" s="809"/>
      <c r="S54" s="809"/>
      <c r="T54" s="809"/>
      <c r="U54" s="809"/>
      <c r="V54" s="809"/>
      <c r="W54" s="809"/>
      <c r="X54" s="809"/>
      <c r="Y54" s="809"/>
      <c r="Z54" s="495"/>
      <c r="AA54" s="495"/>
      <c r="AB54" s="495"/>
      <c r="AC54" s="495"/>
      <c r="AD54" s="604"/>
      <c r="AE54" s="604"/>
      <c r="AF54" s="604"/>
      <c r="AG54" s="604"/>
      <c r="AH54" s="604"/>
      <c r="AI54" s="809"/>
      <c r="AJ54" s="809"/>
      <c r="AK54" s="809"/>
      <c r="AL54" s="809"/>
      <c r="AM54" s="830"/>
      <c r="AN54" s="830"/>
      <c r="AO54" s="830"/>
      <c r="AP54" s="830"/>
      <c r="AQ54" s="830"/>
      <c r="AR54" s="830"/>
      <c r="AS54" s="830"/>
      <c r="AT54" s="830"/>
      <c r="AU54" s="830"/>
      <c r="AV54" s="830"/>
      <c r="AW54" s="830"/>
      <c r="AX54" s="45"/>
      <c r="AY54" s="45"/>
      <c r="AZ54" s="45"/>
      <c r="BA54" s="45"/>
      <c r="BB54" s="45"/>
    </row>
    <row r="55" spans="1:54" ht="6" customHeight="1" x14ac:dyDescent="0.15">
      <c r="A55" s="808" t="s">
        <v>517</v>
      </c>
      <c r="B55" s="809"/>
      <c r="C55" s="809"/>
      <c r="D55" s="809"/>
      <c r="E55" s="809"/>
      <c r="F55" s="809"/>
      <c r="G55" s="809"/>
      <c r="H55" s="809"/>
      <c r="I55" s="809"/>
      <c r="J55" s="809"/>
      <c r="K55" s="809"/>
      <c r="L55" s="809"/>
      <c r="M55" s="809"/>
      <c r="N55" s="809"/>
      <c r="O55" s="809"/>
      <c r="P55" s="809"/>
      <c r="Q55" s="809"/>
      <c r="R55" s="809"/>
      <c r="S55" s="809"/>
      <c r="T55" s="809"/>
      <c r="U55" s="809"/>
      <c r="V55" s="809"/>
      <c r="W55" s="809"/>
      <c r="X55" s="809"/>
      <c r="Y55" s="809"/>
      <c r="Z55" s="495"/>
      <c r="AA55" s="495"/>
      <c r="AB55" s="495"/>
      <c r="AC55" s="495"/>
      <c r="AD55" s="604"/>
      <c r="AE55" s="604"/>
      <c r="AF55" s="604"/>
      <c r="AG55" s="604"/>
      <c r="AH55" s="604"/>
      <c r="AI55" s="809"/>
      <c r="AJ55" s="809"/>
      <c r="AK55" s="809"/>
      <c r="AL55" s="809"/>
      <c r="AM55" s="45"/>
      <c r="AN55" s="45"/>
      <c r="AO55" s="45"/>
      <c r="AP55" s="45"/>
      <c r="AQ55" s="45"/>
      <c r="AR55" s="45"/>
      <c r="AS55" s="45"/>
      <c r="AT55" s="45"/>
      <c r="AU55" s="45"/>
      <c r="AV55" s="45"/>
      <c r="AW55" s="45"/>
      <c r="AX55" s="45"/>
      <c r="AY55" s="45"/>
      <c r="AZ55" s="45"/>
      <c r="BA55" s="45"/>
      <c r="BB55" s="45"/>
    </row>
    <row r="56" spans="1:54" ht="6" customHeight="1" x14ac:dyDescent="0.15">
      <c r="A56" s="809"/>
      <c r="B56" s="809"/>
      <c r="C56" s="809"/>
      <c r="D56" s="809"/>
      <c r="E56" s="809"/>
      <c r="F56" s="809"/>
      <c r="G56" s="809"/>
      <c r="H56" s="809"/>
      <c r="I56" s="809"/>
      <c r="J56" s="809"/>
      <c r="K56" s="809"/>
      <c r="L56" s="809"/>
      <c r="M56" s="809"/>
      <c r="N56" s="809"/>
      <c r="O56" s="809"/>
      <c r="P56" s="809"/>
      <c r="Q56" s="809"/>
      <c r="R56" s="809"/>
      <c r="S56" s="809"/>
      <c r="T56" s="809"/>
      <c r="U56" s="809"/>
      <c r="V56" s="809"/>
      <c r="W56" s="809"/>
      <c r="X56" s="809"/>
      <c r="Y56" s="809"/>
      <c r="Z56" s="495"/>
      <c r="AA56" s="495"/>
      <c r="AB56" s="495"/>
      <c r="AC56" s="495"/>
      <c r="AD56" s="604"/>
      <c r="AE56" s="604"/>
      <c r="AF56" s="604"/>
      <c r="AG56" s="604"/>
      <c r="AH56" s="604"/>
      <c r="AI56" s="826" t="s">
        <v>518</v>
      </c>
      <c r="AJ56" s="809"/>
      <c r="AK56" s="809"/>
      <c r="AL56" s="809"/>
      <c r="AM56" s="45"/>
      <c r="AN56" s="45"/>
      <c r="AO56" s="45"/>
      <c r="AP56" s="45"/>
      <c r="AQ56" s="45"/>
      <c r="AR56" s="45"/>
      <c r="AS56" s="45"/>
      <c r="AT56" s="45"/>
      <c r="AU56" s="45"/>
      <c r="AV56" s="45"/>
      <c r="AW56" s="45"/>
      <c r="AX56" s="45"/>
      <c r="AY56" s="45"/>
      <c r="AZ56" s="45"/>
      <c r="BA56" s="45"/>
      <c r="BB56" s="45"/>
    </row>
    <row r="57" spans="1:54" ht="6" customHeight="1" x14ac:dyDescent="0.15">
      <c r="A57" s="809"/>
      <c r="B57" s="809"/>
      <c r="C57" s="809"/>
      <c r="D57" s="809"/>
      <c r="E57" s="809"/>
      <c r="F57" s="809"/>
      <c r="G57" s="809"/>
      <c r="H57" s="809"/>
      <c r="I57" s="809"/>
      <c r="J57" s="809"/>
      <c r="K57" s="809"/>
      <c r="L57" s="809"/>
      <c r="M57" s="809"/>
      <c r="N57" s="809"/>
      <c r="O57" s="809"/>
      <c r="P57" s="809"/>
      <c r="Q57" s="809"/>
      <c r="R57" s="809"/>
      <c r="S57" s="809"/>
      <c r="T57" s="809"/>
      <c r="U57" s="809"/>
      <c r="V57" s="809"/>
      <c r="W57" s="809"/>
      <c r="X57" s="809"/>
      <c r="Y57" s="809"/>
      <c r="Z57" s="495"/>
      <c r="AA57" s="495"/>
      <c r="AB57" s="495"/>
      <c r="AC57" s="495"/>
      <c r="AD57" s="604"/>
      <c r="AE57" s="604"/>
      <c r="AF57" s="604"/>
      <c r="AG57" s="604"/>
      <c r="AH57" s="604"/>
      <c r="AI57" s="809"/>
      <c r="AJ57" s="809"/>
      <c r="AK57" s="809"/>
      <c r="AL57" s="809"/>
      <c r="AM57" s="843">
        <f>(10000000*IF('02.弁済業務保証金分担金納付書'!K35 &lt;&gt; "", '02.弁済業務保証金分担金納付書'!K35, 0))+(5000000*IF('02.弁済業務保証金分担金納付書'!K37 &lt;&gt; "",'02.弁済業務保証金分担金納付書'!K37, 0))</f>
        <v>10000000</v>
      </c>
      <c r="AN57" s="840"/>
      <c r="AO57" s="840"/>
      <c r="AP57" s="840"/>
      <c r="AQ57" s="840"/>
      <c r="AR57" s="840"/>
      <c r="AS57" s="840"/>
      <c r="AT57" s="840"/>
      <c r="AU57" s="840"/>
      <c r="AV57" s="840"/>
      <c r="AW57" s="840"/>
      <c r="AX57" s="604" t="s">
        <v>519</v>
      </c>
      <c r="AY57" s="45"/>
      <c r="AZ57" s="45"/>
      <c r="BA57" s="45"/>
      <c r="BB57" s="45"/>
    </row>
    <row r="58" spans="1:54" ht="6" customHeight="1" x14ac:dyDescent="0.15">
      <c r="A58" s="808" t="s">
        <v>520</v>
      </c>
      <c r="B58" s="809"/>
      <c r="C58" s="809"/>
      <c r="D58" s="809"/>
      <c r="E58" s="809"/>
      <c r="F58" s="809"/>
      <c r="G58" s="809"/>
      <c r="H58" s="809"/>
      <c r="I58" s="809"/>
      <c r="J58" s="809"/>
      <c r="K58" s="809"/>
      <c r="L58" s="809"/>
      <c r="M58" s="809"/>
      <c r="N58" s="809"/>
      <c r="O58" s="809"/>
      <c r="P58" s="809"/>
      <c r="Q58" s="809"/>
      <c r="R58" s="809"/>
      <c r="S58" s="809"/>
      <c r="T58" s="809"/>
      <c r="U58" s="809"/>
      <c r="V58" s="809"/>
      <c r="W58" s="809"/>
      <c r="X58" s="809"/>
      <c r="Y58" s="809"/>
      <c r="Z58" s="495"/>
      <c r="AA58" s="495"/>
      <c r="AB58" s="495"/>
      <c r="AC58" s="495"/>
      <c r="AD58" s="604"/>
      <c r="AE58" s="604"/>
      <c r="AF58" s="604"/>
      <c r="AG58" s="604"/>
      <c r="AH58" s="604"/>
      <c r="AI58" s="809"/>
      <c r="AJ58" s="809"/>
      <c r="AK58" s="809"/>
      <c r="AL58" s="809"/>
      <c r="AM58" s="840"/>
      <c r="AN58" s="840"/>
      <c r="AO58" s="840"/>
      <c r="AP58" s="840"/>
      <c r="AQ58" s="840"/>
      <c r="AR58" s="840"/>
      <c r="AS58" s="840"/>
      <c r="AT58" s="840"/>
      <c r="AU58" s="840"/>
      <c r="AV58" s="840"/>
      <c r="AW58" s="840"/>
      <c r="AX58" s="783"/>
      <c r="AY58" s="45"/>
      <c r="AZ58" s="45"/>
      <c r="BA58" s="45"/>
      <c r="BB58" s="45"/>
    </row>
    <row r="59" spans="1:54" ht="6" customHeight="1" x14ac:dyDescent="0.15">
      <c r="A59" s="809"/>
      <c r="B59" s="809"/>
      <c r="C59" s="809"/>
      <c r="D59" s="809"/>
      <c r="E59" s="809"/>
      <c r="F59" s="809"/>
      <c r="G59" s="809"/>
      <c r="H59" s="809"/>
      <c r="I59" s="809"/>
      <c r="J59" s="809"/>
      <c r="K59" s="809"/>
      <c r="L59" s="809"/>
      <c r="M59" s="809"/>
      <c r="N59" s="809"/>
      <c r="O59" s="809"/>
      <c r="P59" s="809"/>
      <c r="Q59" s="809"/>
      <c r="R59" s="809"/>
      <c r="S59" s="809"/>
      <c r="T59" s="809"/>
      <c r="U59" s="809"/>
      <c r="V59" s="809"/>
      <c r="W59" s="809"/>
      <c r="X59" s="809"/>
      <c r="Y59" s="809"/>
      <c r="Z59" s="495"/>
      <c r="AA59" s="495"/>
      <c r="AB59" s="495"/>
      <c r="AC59" s="495"/>
      <c r="AD59" s="604"/>
      <c r="AE59" s="604"/>
      <c r="AF59" s="604"/>
      <c r="AG59" s="604"/>
      <c r="AH59" s="604"/>
      <c r="AI59" s="809"/>
      <c r="AJ59" s="809"/>
      <c r="AK59" s="809"/>
      <c r="AL59" s="809"/>
      <c r="AM59" s="45"/>
      <c r="AN59" s="45"/>
      <c r="AO59" s="45"/>
      <c r="AP59" s="45"/>
      <c r="AQ59" s="45"/>
      <c r="AR59" s="45"/>
      <c r="AS59" s="45"/>
      <c r="AT59" s="45"/>
      <c r="AU59" s="45"/>
      <c r="AV59" s="45"/>
      <c r="AW59" s="45"/>
      <c r="AX59" s="45"/>
      <c r="AY59" s="45"/>
      <c r="AZ59" s="45"/>
      <c r="BA59" s="45"/>
      <c r="BB59" s="45"/>
    </row>
    <row r="60" spans="1:54" ht="6" customHeight="1" x14ac:dyDescent="0.15">
      <c r="A60" s="809"/>
      <c r="B60" s="809"/>
      <c r="C60" s="809"/>
      <c r="D60" s="809"/>
      <c r="E60" s="809"/>
      <c r="F60" s="809"/>
      <c r="G60" s="809"/>
      <c r="H60" s="809"/>
      <c r="I60" s="809"/>
      <c r="J60" s="809"/>
      <c r="K60" s="809"/>
      <c r="L60" s="809"/>
      <c r="M60" s="809"/>
      <c r="N60" s="809"/>
      <c r="O60" s="809"/>
      <c r="P60" s="809"/>
      <c r="Q60" s="809"/>
      <c r="R60" s="809"/>
      <c r="S60" s="809"/>
      <c r="T60" s="809"/>
      <c r="U60" s="809"/>
      <c r="V60" s="809"/>
      <c r="W60" s="809"/>
      <c r="X60" s="809"/>
      <c r="Y60" s="809"/>
      <c r="Z60" s="495"/>
      <c r="AA60" s="495"/>
      <c r="AB60" s="495"/>
      <c r="AC60" s="495"/>
      <c r="AD60" s="604"/>
      <c r="AE60" s="604"/>
      <c r="AF60" s="604"/>
      <c r="AG60" s="604"/>
      <c r="AH60" s="604"/>
      <c r="AI60" s="604"/>
      <c r="AJ60" s="604"/>
      <c r="AK60" s="604"/>
      <c r="AL60" s="604"/>
      <c r="AM60" s="604"/>
      <c r="AN60" s="604"/>
      <c r="AO60" s="604"/>
      <c r="AP60" s="604"/>
      <c r="AQ60" s="604"/>
      <c r="AR60" s="604"/>
      <c r="AS60" s="604"/>
      <c r="AT60" s="604"/>
      <c r="AU60" s="604"/>
      <c r="AV60" s="604"/>
      <c r="AW60" s="604"/>
      <c r="AX60" s="604"/>
      <c r="AY60" s="604"/>
      <c r="AZ60" s="604"/>
      <c r="BA60" s="604"/>
      <c r="BB60" s="604"/>
    </row>
    <row r="61" spans="1:54" ht="6" customHeight="1" x14ac:dyDescent="0.15">
      <c r="A61" s="810" t="s">
        <v>521</v>
      </c>
      <c r="B61" s="810"/>
      <c r="C61" s="810"/>
      <c r="D61" s="810"/>
      <c r="E61" s="810"/>
      <c r="F61" s="810"/>
      <c r="G61" s="810"/>
      <c r="H61" s="810"/>
      <c r="I61" s="810"/>
      <c r="J61" s="810"/>
      <c r="K61" s="810"/>
      <c r="L61" s="810"/>
      <c r="M61" s="810"/>
      <c r="N61" s="810"/>
      <c r="O61" s="810"/>
      <c r="P61" s="810"/>
      <c r="Q61" s="810"/>
      <c r="R61" s="810"/>
      <c r="S61" s="810"/>
      <c r="T61" s="810"/>
      <c r="U61" s="810"/>
      <c r="V61" s="810"/>
      <c r="W61" s="810"/>
      <c r="X61" s="810"/>
      <c r="Y61" s="810"/>
      <c r="Z61" s="495"/>
      <c r="AA61" s="495"/>
      <c r="AB61" s="495"/>
      <c r="AC61" s="495"/>
      <c r="AD61" s="604"/>
      <c r="AE61" s="604"/>
      <c r="AF61" s="604"/>
      <c r="AG61" s="604"/>
      <c r="AH61" s="604"/>
      <c r="AI61" s="604"/>
      <c r="AJ61" s="604"/>
      <c r="AK61" s="604"/>
      <c r="AL61" s="604"/>
      <c r="AM61" s="604"/>
      <c r="AN61" s="604"/>
      <c r="AO61" s="604"/>
      <c r="AP61" s="604"/>
      <c r="AQ61" s="604"/>
      <c r="AR61" s="604"/>
      <c r="AS61" s="604"/>
      <c r="AT61" s="604"/>
      <c r="AU61" s="604"/>
      <c r="AV61" s="604"/>
      <c r="AW61" s="604"/>
      <c r="AX61" s="604"/>
      <c r="AY61" s="604"/>
      <c r="AZ61" s="604"/>
      <c r="BA61" s="604"/>
      <c r="BB61" s="604"/>
    </row>
    <row r="62" spans="1:54" ht="6" customHeight="1" x14ac:dyDescent="0.15">
      <c r="A62" s="810"/>
      <c r="B62" s="810"/>
      <c r="C62" s="810"/>
      <c r="D62" s="810"/>
      <c r="E62" s="810"/>
      <c r="F62" s="810"/>
      <c r="G62" s="810"/>
      <c r="H62" s="810"/>
      <c r="I62" s="810"/>
      <c r="J62" s="810"/>
      <c r="K62" s="810"/>
      <c r="L62" s="810"/>
      <c r="M62" s="810"/>
      <c r="N62" s="810"/>
      <c r="O62" s="810"/>
      <c r="P62" s="810"/>
      <c r="Q62" s="810"/>
      <c r="R62" s="810"/>
      <c r="S62" s="810"/>
      <c r="T62" s="810"/>
      <c r="U62" s="810"/>
      <c r="V62" s="810"/>
      <c r="W62" s="810"/>
      <c r="X62" s="810"/>
      <c r="Y62" s="810"/>
      <c r="Z62" s="495"/>
      <c r="AA62" s="495"/>
      <c r="AB62" s="495"/>
      <c r="AC62" s="495"/>
      <c r="AD62" s="825" t="s">
        <v>522</v>
      </c>
      <c r="AE62" s="825"/>
      <c r="AF62" s="825"/>
      <c r="AG62" s="825"/>
      <c r="AH62" s="825"/>
      <c r="AI62" s="826" t="s">
        <v>507</v>
      </c>
      <c r="AJ62" s="809"/>
      <c r="AK62" s="809"/>
      <c r="AL62" s="809"/>
      <c r="AM62" s="842"/>
      <c r="AN62" s="842"/>
      <c r="AO62" s="842"/>
      <c r="AP62" s="842"/>
      <c r="AQ62" s="842"/>
      <c r="AR62" s="842"/>
      <c r="AS62" s="842"/>
      <c r="AT62" s="842"/>
      <c r="AU62" s="842"/>
      <c r="AV62" s="842"/>
      <c r="AW62" s="842"/>
      <c r="AX62" s="842"/>
      <c r="AY62" s="842"/>
      <c r="AZ62" s="842"/>
      <c r="BA62" s="842"/>
      <c r="BB62" s="842"/>
    </row>
    <row r="63" spans="1:54" ht="6" customHeight="1" x14ac:dyDescent="0.15">
      <c r="A63" s="810"/>
      <c r="B63" s="810"/>
      <c r="C63" s="810"/>
      <c r="D63" s="810"/>
      <c r="E63" s="810"/>
      <c r="F63" s="810"/>
      <c r="G63" s="810"/>
      <c r="H63" s="810"/>
      <c r="I63" s="810"/>
      <c r="J63" s="810"/>
      <c r="K63" s="810"/>
      <c r="L63" s="810"/>
      <c r="M63" s="810"/>
      <c r="N63" s="810"/>
      <c r="O63" s="810"/>
      <c r="P63" s="810"/>
      <c r="Q63" s="810"/>
      <c r="R63" s="810"/>
      <c r="S63" s="810"/>
      <c r="T63" s="810"/>
      <c r="U63" s="810"/>
      <c r="V63" s="810"/>
      <c r="W63" s="810"/>
      <c r="X63" s="810"/>
      <c r="Y63" s="810"/>
      <c r="Z63" s="495"/>
      <c r="AA63" s="495"/>
      <c r="AB63" s="495"/>
      <c r="AC63" s="495"/>
      <c r="AD63" s="825"/>
      <c r="AE63" s="825"/>
      <c r="AF63" s="825"/>
      <c r="AG63" s="825"/>
      <c r="AH63" s="825"/>
      <c r="AI63" s="809"/>
      <c r="AJ63" s="809"/>
      <c r="AK63" s="809"/>
      <c r="AL63" s="809"/>
      <c r="AM63" s="842"/>
      <c r="AN63" s="842"/>
      <c r="AO63" s="842"/>
      <c r="AP63" s="842"/>
      <c r="AQ63" s="842"/>
      <c r="AR63" s="842"/>
      <c r="AS63" s="842"/>
      <c r="AT63" s="842"/>
      <c r="AU63" s="842"/>
      <c r="AV63" s="842"/>
      <c r="AW63" s="842"/>
      <c r="AX63" s="842"/>
      <c r="AY63" s="842"/>
      <c r="AZ63" s="842"/>
      <c r="BA63" s="842"/>
      <c r="BB63" s="842"/>
    </row>
    <row r="64" spans="1:54" ht="6" customHeight="1" x14ac:dyDescent="0.15">
      <c r="A64" s="808" t="s">
        <v>523</v>
      </c>
      <c r="B64" s="808"/>
      <c r="C64" s="808"/>
      <c r="D64" s="808"/>
      <c r="E64" s="808"/>
      <c r="F64" s="808"/>
      <c r="G64" s="808"/>
      <c r="H64" s="808"/>
      <c r="I64" s="808"/>
      <c r="J64" s="808"/>
      <c r="K64" s="808"/>
      <c r="L64" s="808"/>
      <c r="M64" s="808"/>
      <c r="N64" s="808"/>
      <c r="O64" s="808"/>
      <c r="P64" s="808"/>
      <c r="Q64" s="808"/>
      <c r="R64" s="808"/>
      <c r="S64" s="808"/>
      <c r="T64" s="808"/>
      <c r="U64" s="808"/>
      <c r="V64" s="808"/>
      <c r="W64" s="808"/>
      <c r="X64" s="808"/>
      <c r="Y64" s="808"/>
      <c r="Z64" s="495"/>
      <c r="AA64" s="495"/>
      <c r="AB64" s="495"/>
      <c r="AC64" s="495"/>
      <c r="AD64" s="825"/>
      <c r="AE64" s="825"/>
      <c r="AF64" s="825"/>
      <c r="AG64" s="825"/>
      <c r="AH64" s="825"/>
      <c r="AI64" s="809"/>
      <c r="AJ64" s="809"/>
      <c r="AK64" s="809"/>
      <c r="AL64" s="809"/>
      <c r="AM64" s="842"/>
      <c r="AN64" s="842"/>
      <c r="AO64" s="842"/>
      <c r="AP64" s="842"/>
      <c r="AQ64" s="842"/>
      <c r="AR64" s="842"/>
      <c r="AS64" s="842"/>
      <c r="AT64" s="842"/>
      <c r="AU64" s="842"/>
      <c r="AV64" s="842"/>
      <c r="AW64" s="842"/>
      <c r="AX64" s="842"/>
      <c r="AY64" s="842"/>
      <c r="AZ64" s="842"/>
      <c r="BA64" s="842"/>
      <c r="BB64" s="842"/>
    </row>
    <row r="65" spans="1:54" ht="6" customHeight="1" x14ac:dyDescent="0.15">
      <c r="A65" s="808"/>
      <c r="B65" s="808"/>
      <c r="C65" s="808"/>
      <c r="D65" s="808"/>
      <c r="E65" s="808"/>
      <c r="F65" s="808"/>
      <c r="G65" s="808"/>
      <c r="H65" s="808"/>
      <c r="I65" s="808"/>
      <c r="J65" s="808"/>
      <c r="K65" s="808"/>
      <c r="L65" s="808"/>
      <c r="M65" s="808"/>
      <c r="N65" s="808"/>
      <c r="O65" s="808"/>
      <c r="P65" s="808"/>
      <c r="Q65" s="808"/>
      <c r="R65" s="808"/>
      <c r="S65" s="808"/>
      <c r="T65" s="808"/>
      <c r="U65" s="808"/>
      <c r="V65" s="808"/>
      <c r="W65" s="808"/>
      <c r="X65" s="808"/>
      <c r="Y65" s="808"/>
      <c r="Z65" s="495"/>
      <c r="AA65" s="495"/>
      <c r="AB65" s="495"/>
      <c r="AC65" s="495"/>
      <c r="AD65" s="825"/>
      <c r="AE65" s="825"/>
      <c r="AF65" s="825"/>
      <c r="AG65" s="825"/>
      <c r="AH65" s="825"/>
      <c r="AI65" s="809"/>
      <c r="AJ65" s="809"/>
      <c r="AK65" s="809"/>
      <c r="AL65" s="809"/>
      <c r="AM65" s="842"/>
      <c r="AN65" s="842"/>
      <c r="AO65" s="842"/>
      <c r="AP65" s="842"/>
      <c r="AQ65" s="842"/>
      <c r="AR65" s="842"/>
      <c r="AS65" s="842"/>
      <c r="AT65" s="842"/>
      <c r="AU65" s="842"/>
      <c r="AV65" s="842"/>
      <c r="AW65" s="842"/>
      <c r="AX65" s="842"/>
      <c r="AY65" s="842"/>
      <c r="AZ65" s="842"/>
      <c r="BA65" s="842"/>
      <c r="BB65" s="842"/>
    </row>
    <row r="66" spans="1:54" ht="6" customHeight="1" x14ac:dyDescent="0.15">
      <c r="A66" s="808"/>
      <c r="B66" s="808"/>
      <c r="C66" s="808"/>
      <c r="D66" s="808"/>
      <c r="E66" s="808"/>
      <c r="F66" s="808"/>
      <c r="G66" s="808"/>
      <c r="H66" s="808"/>
      <c r="I66" s="808"/>
      <c r="J66" s="808"/>
      <c r="K66" s="808"/>
      <c r="L66" s="808"/>
      <c r="M66" s="808"/>
      <c r="N66" s="808"/>
      <c r="O66" s="808"/>
      <c r="P66" s="808"/>
      <c r="Q66" s="808"/>
      <c r="R66" s="808"/>
      <c r="S66" s="808"/>
      <c r="T66" s="808"/>
      <c r="U66" s="808"/>
      <c r="V66" s="808"/>
      <c r="W66" s="808"/>
      <c r="X66" s="808"/>
      <c r="Y66" s="808"/>
      <c r="Z66" s="495"/>
      <c r="AA66" s="495"/>
      <c r="AB66" s="495"/>
      <c r="AC66" s="495"/>
      <c r="AD66" s="825"/>
      <c r="AE66" s="825"/>
      <c r="AF66" s="825"/>
      <c r="AG66" s="825"/>
      <c r="AH66" s="825"/>
      <c r="AI66" s="826" t="s">
        <v>508</v>
      </c>
      <c r="AJ66" s="809"/>
      <c r="AK66" s="809"/>
      <c r="AL66" s="809"/>
      <c r="AM66" s="842"/>
      <c r="AN66" s="842"/>
      <c r="AO66" s="842"/>
      <c r="AP66" s="842"/>
      <c r="AQ66" s="842"/>
      <c r="AR66" s="842"/>
      <c r="AS66" s="842"/>
      <c r="AT66" s="842"/>
      <c r="AU66" s="842"/>
      <c r="AV66" s="842"/>
      <c r="AW66" s="842"/>
      <c r="AX66" s="842"/>
      <c r="AY66" s="842"/>
      <c r="AZ66" s="842"/>
      <c r="BA66" s="842"/>
      <c r="BB66" s="842"/>
    </row>
    <row r="67" spans="1:54" ht="6" customHeight="1" x14ac:dyDescent="0.15">
      <c r="A67" s="808" t="s">
        <v>524</v>
      </c>
      <c r="B67" s="809"/>
      <c r="C67" s="809"/>
      <c r="D67" s="809"/>
      <c r="E67" s="809"/>
      <c r="F67" s="809"/>
      <c r="G67" s="809"/>
      <c r="H67" s="809"/>
      <c r="I67" s="809"/>
      <c r="J67" s="809"/>
      <c r="K67" s="809"/>
      <c r="L67" s="809"/>
      <c r="M67" s="809"/>
      <c r="N67" s="809"/>
      <c r="O67" s="809"/>
      <c r="P67" s="809"/>
      <c r="Q67" s="809"/>
      <c r="R67" s="809"/>
      <c r="S67" s="809"/>
      <c r="T67" s="809"/>
      <c r="U67" s="809"/>
      <c r="V67" s="809"/>
      <c r="W67" s="809"/>
      <c r="X67" s="809"/>
      <c r="Y67" s="809"/>
      <c r="Z67" s="495"/>
      <c r="AA67" s="495"/>
      <c r="AB67" s="495"/>
      <c r="AC67" s="495"/>
      <c r="AD67" s="825"/>
      <c r="AE67" s="825"/>
      <c r="AF67" s="825"/>
      <c r="AG67" s="825"/>
      <c r="AH67" s="825"/>
      <c r="AI67" s="809"/>
      <c r="AJ67" s="809"/>
      <c r="AK67" s="809"/>
      <c r="AL67" s="809"/>
      <c r="AM67" s="842"/>
      <c r="AN67" s="842"/>
      <c r="AO67" s="842"/>
      <c r="AP67" s="842"/>
      <c r="AQ67" s="842"/>
      <c r="AR67" s="842"/>
      <c r="AS67" s="842"/>
      <c r="AT67" s="842"/>
      <c r="AU67" s="842"/>
      <c r="AV67" s="842"/>
      <c r="AW67" s="842"/>
      <c r="AX67" s="842"/>
      <c r="AY67" s="842"/>
      <c r="AZ67" s="842"/>
      <c r="BA67" s="842"/>
      <c r="BB67" s="842"/>
    </row>
    <row r="68" spans="1:54" ht="6" customHeight="1" x14ac:dyDescent="0.15">
      <c r="A68" s="809"/>
      <c r="B68" s="809"/>
      <c r="C68" s="809"/>
      <c r="D68" s="809"/>
      <c r="E68" s="809"/>
      <c r="F68" s="809"/>
      <c r="G68" s="809"/>
      <c r="H68" s="809"/>
      <c r="I68" s="809"/>
      <c r="J68" s="809"/>
      <c r="K68" s="809"/>
      <c r="L68" s="809"/>
      <c r="M68" s="809"/>
      <c r="N68" s="809"/>
      <c r="O68" s="809"/>
      <c r="P68" s="809"/>
      <c r="Q68" s="809"/>
      <c r="R68" s="809"/>
      <c r="S68" s="809"/>
      <c r="T68" s="809"/>
      <c r="U68" s="809"/>
      <c r="V68" s="809"/>
      <c r="W68" s="809"/>
      <c r="X68" s="809"/>
      <c r="Y68" s="809"/>
      <c r="Z68" s="495"/>
      <c r="AA68" s="495"/>
      <c r="AB68" s="495"/>
      <c r="AC68" s="495"/>
      <c r="AD68" s="825"/>
      <c r="AE68" s="825"/>
      <c r="AF68" s="825"/>
      <c r="AG68" s="825"/>
      <c r="AH68" s="825"/>
      <c r="AI68" s="809"/>
      <c r="AJ68" s="809"/>
      <c r="AK68" s="809"/>
      <c r="AL68" s="809"/>
      <c r="AM68" s="842"/>
      <c r="AN68" s="842"/>
      <c r="AO68" s="842"/>
      <c r="AP68" s="842"/>
      <c r="AQ68" s="842"/>
      <c r="AR68" s="842"/>
      <c r="AS68" s="842"/>
      <c r="AT68" s="842"/>
      <c r="AU68" s="842"/>
      <c r="AV68" s="842"/>
      <c r="AW68" s="842"/>
      <c r="AX68" s="842"/>
      <c r="AY68" s="842"/>
      <c r="AZ68" s="842"/>
      <c r="BA68" s="842"/>
      <c r="BB68" s="842"/>
    </row>
    <row r="69" spans="1:54" ht="6" customHeight="1" x14ac:dyDescent="0.15">
      <c r="A69" s="809"/>
      <c r="B69" s="809"/>
      <c r="C69" s="809"/>
      <c r="D69" s="809"/>
      <c r="E69" s="809"/>
      <c r="F69" s="809"/>
      <c r="G69" s="809"/>
      <c r="H69" s="809"/>
      <c r="I69" s="809"/>
      <c r="J69" s="809"/>
      <c r="K69" s="809"/>
      <c r="L69" s="809"/>
      <c r="M69" s="809"/>
      <c r="N69" s="809"/>
      <c r="O69" s="809"/>
      <c r="P69" s="809"/>
      <c r="Q69" s="809"/>
      <c r="R69" s="809"/>
      <c r="S69" s="809"/>
      <c r="T69" s="809"/>
      <c r="U69" s="809"/>
      <c r="V69" s="809"/>
      <c r="W69" s="809"/>
      <c r="X69" s="809"/>
      <c r="Y69" s="809"/>
      <c r="Z69" s="495"/>
      <c r="AA69" s="495"/>
      <c r="AB69" s="495"/>
      <c r="AC69" s="495"/>
      <c r="AD69" s="825"/>
      <c r="AE69" s="825"/>
      <c r="AF69" s="825"/>
      <c r="AG69" s="825"/>
      <c r="AH69" s="825"/>
      <c r="AI69" s="809"/>
      <c r="AJ69" s="809"/>
      <c r="AK69" s="809"/>
      <c r="AL69" s="809"/>
      <c r="AM69" s="842"/>
      <c r="AN69" s="842"/>
      <c r="AO69" s="842"/>
      <c r="AP69" s="842"/>
      <c r="AQ69" s="842"/>
      <c r="AR69" s="842"/>
      <c r="AS69" s="842"/>
      <c r="AT69" s="842"/>
      <c r="AU69" s="842"/>
      <c r="AV69" s="842"/>
      <c r="AW69" s="842"/>
      <c r="AX69" s="842"/>
      <c r="AY69" s="842"/>
      <c r="AZ69" s="842"/>
      <c r="BA69" s="842"/>
      <c r="BB69" s="842"/>
    </row>
    <row r="70" spans="1:54" ht="6" customHeight="1" x14ac:dyDescent="0.15">
      <c r="A70" s="808" t="s">
        <v>525</v>
      </c>
      <c r="B70" s="808"/>
      <c r="C70" s="808"/>
      <c r="D70" s="808"/>
      <c r="E70" s="808"/>
      <c r="F70" s="808"/>
      <c r="G70" s="808"/>
      <c r="H70" s="808"/>
      <c r="I70" s="808"/>
      <c r="J70" s="808"/>
      <c r="K70" s="808"/>
      <c r="L70" s="808"/>
      <c r="M70" s="808"/>
      <c r="N70" s="808"/>
      <c r="O70" s="808"/>
      <c r="P70" s="808"/>
      <c r="Q70" s="808"/>
      <c r="R70" s="808"/>
      <c r="S70" s="808"/>
      <c r="T70" s="808"/>
      <c r="U70" s="808"/>
      <c r="V70" s="808"/>
      <c r="W70" s="808"/>
      <c r="X70" s="808"/>
      <c r="Y70" s="808"/>
      <c r="Z70" s="495"/>
      <c r="AA70" s="495"/>
      <c r="AB70" s="495"/>
      <c r="AC70" s="495"/>
      <c r="AD70" s="825"/>
      <c r="AE70" s="825"/>
      <c r="AF70" s="825"/>
      <c r="AG70" s="825"/>
      <c r="AH70" s="825"/>
      <c r="AI70" s="826" t="s">
        <v>420</v>
      </c>
      <c r="AJ70" s="809"/>
      <c r="AK70" s="809"/>
      <c r="AL70" s="809"/>
      <c r="AM70" s="604"/>
      <c r="AN70" s="604"/>
      <c r="AO70" s="604"/>
      <c r="AP70" s="604"/>
      <c r="AQ70" s="604"/>
      <c r="AR70" s="604"/>
      <c r="AS70" s="604"/>
      <c r="AT70" s="604"/>
      <c r="AU70" s="604"/>
      <c r="AV70" s="604"/>
      <c r="AW70" s="604"/>
      <c r="AX70" s="604"/>
      <c r="AY70" s="604"/>
      <c r="AZ70" s="604"/>
      <c r="BA70" s="604"/>
      <c r="BB70" s="604"/>
    </row>
    <row r="71" spans="1:54" ht="6" customHeight="1" x14ac:dyDescent="0.15">
      <c r="A71" s="808"/>
      <c r="B71" s="808"/>
      <c r="C71" s="808"/>
      <c r="D71" s="808"/>
      <c r="E71" s="808"/>
      <c r="F71" s="808"/>
      <c r="G71" s="808"/>
      <c r="H71" s="808"/>
      <c r="I71" s="808"/>
      <c r="J71" s="808"/>
      <c r="K71" s="808"/>
      <c r="L71" s="808"/>
      <c r="M71" s="808"/>
      <c r="N71" s="808"/>
      <c r="O71" s="808"/>
      <c r="P71" s="808"/>
      <c r="Q71" s="808"/>
      <c r="R71" s="808"/>
      <c r="S71" s="808"/>
      <c r="T71" s="808"/>
      <c r="U71" s="808"/>
      <c r="V71" s="808"/>
      <c r="W71" s="808"/>
      <c r="X71" s="808"/>
      <c r="Y71" s="808"/>
      <c r="Z71" s="495"/>
      <c r="AA71" s="495"/>
      <c r="AB71" s="495"/>
      <c r="AC71" s="495"/>
      <c r="AD71" s="825"/>
      <c r="AE71" s="825"/>
      <c r="AF71" s="825"/>
      <c r="AG71" s="825"/>
      <c r="AH71" s="825"/>
      <c r="AI71" s="809"/>
      <c r="AJ71" s="809"/>
      <c r="AK71" s="809"/>
      <c r="AL71" s="809"/>
      <c r="AM71" s="604"/>
      <c r="AN71" s="604"/>
      <c r="AO71" s="604"/>
      <c r="AP71" s="604"/>
      <c r="AQ71" s="604"/>
      <c r="AR71" s="604"/>
      <c r="AS71" s="604"/>
      <c r="AT71" s="604"/>
      <c r="AU71" s="604"/>
      <c r="AV71" s="604"/>
      <c r="AW71" s="604"/>
      <c r="AX71" s="604"/>
      <c r="AY71" s="604"/>
      <c r="AZ71" s="604"/>
      <c r="BA71" s="604"/>
      <c r="BB71" s="604"/>
    </row>
    <row r="72" spans="1:54" ht="6" customHeight="1" x14ac:dyDescent="0.15">
      <c r="A72" s="808"/>
      <c r="B72" s="808"/>
      <c r="C72" s="808"/>
      <c r="D72" s="808"/>
      <c r="E72" s="808"/>
      <c r="F72" s="808"/>
      <c r="G72" s="808"/>
      <c r="H72" s="808"/>
      <c r="I72" s="808"/>
      <c r="J72" s="808"/>
      <c r="K72" s="808"/>
      <c r="L72" s="808"/>
      <c r="M72" s="808"/>
      <c r="N72" s="808"/>
      <c r="O72" s="808"/>
      <c r="P72" s="808"/>
      <c r="Q72" s="808"/>
      <c r="R72" s="808"/>
      <c r="S72" s="808"/>
      <c r="T72" s="808"/>
      <c r="U72" s="808"/>
      <c r="V72" s="808"/>
      <c r="W72" s="808"/>
      <c r="X72" s="808"/>
      <c r="Y72" s="808"/>
      <c r="Z72" s="495"/>
      <c r="AA72" s="495"/>
      <c r="AB72" s="495"/>
      <c r="AC72" s="495"/>
      <c r="AD72" s="825"/>
      <c r="AE72" s="825"/>
      <c r="AF72" s="825"/>
      <c r="AG72" s="825"/>
      <c r="AH72" s="825"/>
      <c r="AI72" s="809"/>
      <c r="AJ72" s="809"/>
      <c r="AK72" s="809"/>
      <c r="AL72" s="809"/>
      <c r="AM72" s="604"/>
      <c r="AN72" s="604"/>
      <c r="AO72" s="604"/>
      <c r="AP72" s="604"/>
      <c r="AQ72" s="604"/>
      <c r="AR72" s="604"/>
      <c r="AS72" s="604"/>
      <c r="AT72" s="604"/>
      <c r="AU72" s="604"/>
      <c r="AV72" s="604"/>
      <c r="AW72" s="604"/>
      <c r="AX72" s="604"/>
      <c r="AY72" s="604"/>
      <c r="AZ72" s="604"/>
      <c r="BA72" s="604"/>
      <c r="BB72" s="604"/>
    </row>
    <row r="73" spans="1:54" ht="6" customHeight="1" x14ac:dyDescent="0.15">
      <c r="A73" s="808" t="s">
        <v>526</v>
      </c>
      <c r="B73" s="809"/>
      <c r="C73" s="809"/>
      <c r="D73" s="809"/>
      <c r="E73" s="809"/>
      <c r="F73" s="809"/>
      <c r="G73" s="809"/>
      <c r="H73" s="809"/>
      <c r="I73" s="809"/>
      <c r="J73" s="809"/>
      <c r="K73" s="809"/>
      <c r="L73" s="809"/>
      <c r="M73" s="809"/>
      <c r="N73" s="809"/>
      <c r="O73" s="809"/>
      <c r="P73" s="809"/>
      <c r="Q73" s="809"/>
      <c r="R73" s="809"/>
      <c r="S73" s="809"/>
      <c r="T73" s="809"/>
      <c r="U73" s="809"/>
      <c r="V73" s="809"/>
      <c r="W73" s="809"/>
      <c r="X73" s="809"/>
      <c r="Y73" s="809"/>
      <c r="Z73" s="495"/>
      <c r="AA73" s="495"/>
      <c r="AB73" s="495"/>
      <c r="AC73" s="495"/>
      <c r="AD73" s="825"/>
      <c r="AE73" s="825"/>
      <c r="AF73" s="825"/>
      <c r="AG73" s="825"/>
      <c r="AH73" s="825"/>
      <c r="AI73" s="809"/>
      <c r="AJ73" s="809"/>
      <c r="AK73" s="809"/>
      <c r="AL73" s="809"/>
      <c r="AM73" s="604"/>
      <c r="AN73" s="604"/>
      <c r="AO73" s="604"/>
      <c r="AP73" s="604"/>
      <c r="AQ73" s="604"/>
      <c r="AR73" s="604"/>
      <c r="AS73" s="604"/>
      <c r="AT73" s="604"/>
      <c r="AU73" s="604"/>
      <c r="AV73" s="604"/>
      <c r="AW73" s="604"/>
      <c r="AX73" s="604"/>
      <c r="AY73" s="604"/>
      <c r="AZ73" s="604"/>
      <c r="BA73" s="604"/>
      <c r="BB73" s="604"/>
    </row>
    <row r="74" spans="1:54" ht="6" customHeight="1" x14ac:dyDescent="0.15">
      <c r="A74" s="809"/>
      <c r="B74" s="809"/>
      <c r="C74" s="809"/>
      <c r="D74" s="809"/>
      <c r="E74" s="809"/>
      <c r="F74" s="809"/>
      <c r="G74" s="809"/>
      <c r="H74" s="809"/>
      <c r="I74" s="809"/>
      <c r="J74" s="809"/>
      <c r="K74" s="809"/>
      <c r="L74" s="809"/>
      <c r="M74" s="809"/>
      <c r="N74" s="809"/>
      <c r="O74" s="809"/>
      <c r="P74" s="809"/>
      <c r="Q74" s="809"/>
      <c r="R74" s="809"/>
      <c r="S74" s="809"/>
      <c r="T74" s="809"/>
      <c r="U74" s="809"/>
      <c r="V74" s="809"/>
      <c r="W74" s="809"/>
      <c r="X74" s="809"/>
      <c r="Y74" s="809"/>
      <c r="Z74" s="495"/>
      <c r="AA74" s="495"/>
      <c r="AB74" s="495"/>
      <c r="AC74" s="495"/>
      <c r="AD74" s="825"/>
      <c r="AE74" s="825"/>
      <c r="AF74" s="825"/>
      <c r="AG74" s="825"/>
      <c r="AH74" s="825"/>
      <c r="AI74" s="826" t="s">
        <v>527</v>
      </c>
      <c r="AJ74" s="809"/>
      <c r="AK74" s="809"/>
      <c r="AL74" s="809"/>
      <c r="AM74" s="842"/>
      <c r="AN74" s="842"/>
      <c r="AO74" s="842"/>
      <c r="AP74" s="842"/>
      <c r="AQ74" s="842"/>
      <c r="AR74" s="842"/>
      <c r="AS74" s="842"/>
      <c r="AT74" s="842"/>
      <c r="AU74" s="842"/>
      <c r="AV74" s="842"/>
      <c r="AW74" s="842"/>
      <c r="AX74" s="842"/>
      <c r="AY74" s="842"/>
      <c r="AZ74" s="842"/>
      <c r="BA74" s="842"/>
      <c r="BB74" s="842"/>
    </row>
    <row r="75" spans="1:54" ht="6" customHeight="1" x14ac:dyDescent="0.15">
      <c r="A75" s="809"/>
      <c r="B75" s="809"/>
      <c r="C75" s="809"/>
      <c r="D75" s="809"/>
      <c r="E75" s="809"/>
      <c r="F75" s="809"/>
      <c r="G75" s="809"/>
      <c r="H75" s="809"/>
      <c r="I75" s="809"/>
      <c r="J75" s="809"/>
      <c r="K75" s="809"/>
      <c r="L75" s="809"/>
      <c r="M75" s="809"/>
      <c r="N75" s="809"/>
      <c r="O75" s="809"/>
      <c r="P75" s="809"/>
      <c r="Q75" s="809"/>
      <c r="R75" s="809"/>
      <c r="S75" s="809"/>
      <c r="T75" s="809"/>
      <c r="U75" s="809"/>
      <c r="V75" s="809"/>
      <c r="W75" s="809"/>
      <c r="X75" s="809"/>
      <c r="Y75" s="809"/>
      <c r="Z75" s="495"/>
      <c r="AA75" s="495"/>
      <c r="AB75" s="495"/>
      <c r="AC75" s="495"/>
      <c r="AD75" s="825"/>
      <c r="AE75" s="825"/>
      <c r="AF75" s="825"/>
      <c r="AG75" s="825"/>
      <c r="AH75" s="825"/>
      <c r="AI75" s="809"/>
      <c r="AJ75" s="809"/>
      <c r="AK75" s="809"/>
      <c r="AL75" s="809"/>
      <c r="AM75" s="842"/>
      <c r="AN75" s="842"/>
      <c r="AO75" s="842"/>
      <c r="AP75" s="842"/>
      <c r="AQ75" s="842"/>
      <c r="AR75" s="842"/>
      <c r="AS75" s="842"/>
      <c r="AT75" s="842"/>
      <c r="AU75" s="842"/>
      <c r="AV75" s="842"/>
      <c r="AW75" s="842"/>
      <c r="AX75" s="842"/>
      <c r="AY75" s="842"/>
      <c r="AZ75" s="842"/>
      <c r="BA75" s="842"/>
      <c r="BB75" s="842"/>
    </row>
    <row r="76" spans="1:54" ht="6" customHeight="1" x14ac:dyDescent="0.15">
      <c r="A76" s="808" t="s">
        <v>528</v>
      </c>
      <c r="B76" s="809"/>
      <c r="C76" s="809"/>
      <c r="D76" s="809"/>
      <c r="E76" s="809"/>
      <c r="F76" s="809"/>
      <c r="G76" s="809"/>
      <c r="H76" s="809"/>
      <c r="I76" s="809"/>
      <c r="J76" s="809"/>
      <c r="K76" s="809"/>
      <c r="L76" s="809"/>
      <c r="M76" s="809"/>
      <c r="N76" s="809"/>
      <c r="O76" s="809"/>
      <c r="P76" s="809"/>
      <c r="Q76" s="809"/>
      <c r="R76" s="809"/>
      <c r="S76" s="809"/>
      <c r="T76" s="809"/>
      <c r="U76" s="809"/>
      <c r="V76" s="809"/>
      <c r="W76" s="809"/>
      <c r="X76" s="809"/>
      <c r="Y76" s="809"/>
      <c r="Z76" s="495"/>
      <c r="AA76" s="495"/>
      <c r="AB76" s="495"/>
      <c r="AC76" s="495"/>
      <c r="AD76" s="825"/>
      <c r="AE76" s="825"/>
      <c r="AF76" s="825"/>
      <c r="AG76" s="825"/>
      <c r="AH76" s="825"/>
      <c r="AI76" s="809"/>
      <c r="AJ76" s="809"/>
      <c r="AK76" s="809"/>
      <c r="AL76" s="809"/>
      <c r="AM76" s="842"/>
      <c r="AN76" s="842"/>
      <c r="AO76" s="842"/>
      <c r="AP76" s="842"/>
      <c r="AQ76" s="842"/>
      <c r="AR76" s="842"/>
      <c r="AS76" s="842"/>
      <c r="AT76" s="842"/>
      <c r="AU76" s="842"/>
      <c r="AV76" s="842"/>
      <c r="AW76" s="842"/>
      <c r="AX76" s="842"/>
      <c r="AY76" s="842"/>
      <c r="AZ76" s="842"/>
      <c r="BA76" s="842"/>
      <c r="BB76" s="842"/>
    </row>
    <row r="77" spans="1:54" ht="6" customHeight="1" x14ac:dyDescent="0.15">
      <c r="A77" s="809"/>
      <c r="B77" s="809"/>
      <c r="C77" s="809"/>
      <c r="D77" s="809"/>
      <c r="E77" s="809"/>
      <c r="F77" s="809"/>
      <c r="G77" s="809"/>
      <c r="H77" s="809"/>
      <c r="I77" s="809"/>
      <c r="J77" s="809"/>
      <c r="K77" s="809"/>
      <c r="L77" s="809"/>
      <c r="M77" s="809"/>
      <c r="N77" s="809"/>
      <c r="O77" s="809"/>
      <c r="P77" s="809"/>
      <c r="Q77" s="809"/>
      <c r="R77" s="809"/>
      <c r="S77" s="809"/>
      <c r="T77" s="809"/>
      <c r="U77" s="809"/>
      <c r="V77" s="809"/>
      <c r="W77" s="809"/>
      <c r="X77" s="809"/>
      <c r="Y77" s="809"/>
      <c r="Z77" s="495"/>
      <c r="AA77" s="495"/>
      <c r="AB77" s="495"/>
      <c r="AC77" s="495"/>
      <c r="AD77" s="825"/>
      <c r="AE77" s="825"/>
      <c r="AF77" s="825"/>
      <c r="AG77" s="825"/>
      <c r="AH77" s="825"/>
      <c r="AI77" s="809"/>
      <c r="AJ77" s="809"/>
      <c r="AK77" s="809"/>
      <c r="AL77" s="809"/>
      <c r="AM77" s="842"/>
      <c r="AN77" s="842"/>
      <c r="AO77" s="842"/>
      <c r="AP77" s="842"/>
      <c r="AQ77" s="842"/>
      <c r="AR77" s="842"/>
      <c r="AS77" s="842"/>
      <c r="AT77" s="842"/>
      <c r="AU77" s="842"/>
      <c r="AV77" s="842"/>
      <c r="AW77" s="842"/>
      <c r="AX77" s="842"/>
      <c r="AY77" s="842"/>
      <c r="AZ77" s="842"/>
      <c r="BA77" s="842"/>
      <c r="BB77" s="842"/>
    </row>
    <row r="78" spans="1:54" ht="6" customHeight="1" x14ac:dyDescent="0.15">
      <c r="A78" s="809"/>
      <c r="B78" s="809"/>
      <c r="C78" s="809"/>
      <c r="D78" s="809"/>
      <c r="E78" s="809"/>
      <c r="F78" s="809"/>
      <c r="G78" s="809"/>
      <c r="H78" s="809"/>
      <c r="I78" s="809"/>
      <c r="J78" s="809"/>
      <c r="K78" s="809"/>
      <c r="L78" s="809"/>
      <c r="M78" s="809"/>
      <c r="N78" s="809"/>
      <c r="O78" s="809"/>
      <c r="P78" s="809"/>
      <c r="Q78" s="809"/>
      <c r="R78" s="809"/>
      <c r="S78" s="809"/>
      <c r="T78" s="809"/>
      <c r="U78" s="809"/>
      <c r="V78" s="809"/>
      <c r="W78" s="809"/>
      <c r="X78" s="809"/>
      <c r="Y78" s="809"/>
      <c r="Z78" s="495"/>
      <c r="AA78" s="495"/>
      <c r="AB78" s="495"/>
      <c r="AC78" s="495"/>
      <c r="AD78" s="825"/>
      <c r="AE78" s="825"/>
      <c r="AF78" s="825"/>
      <c r="AG78" s="825"/>
      <c r="AH78" s="825"/>
      <c r="AI78" s="826" t="s">
        <v>511</v>
      </c>
      <c r="AJ78" s="809"/>
      <c r="AK78" s="809"/>
      <c r="AL78" s="809"/>
      <c r="AM78" s="13"/>
      <c r="AN78" s="13"/>
      <c r="AO78" s="13"/>
      <c r="AP78" s="13"/>
      <c r="AQ78" s="13"/>
      <c r="AR78" s="13"/>
      <c r="AS78" s="13"/>
      <c r="AT78" s="13"/>
      <c r="AU78" s="13"/>
      <c r="AV78" s="13"/>
      <c r="AW78" s="13"/>
      <c r="AX78" s="13"/>
      <c r="AY78" s="13"/>
      <c r="AZ78" s="13"/>
      <c r="BA78" s="13"/>
      <c r="BB78" s="13"/>
    </row>
    <row r="79" spans="1:54" ht="6" customHeight="1" x14ac:dyDescent="0.15">
      <c r="A79" s="808" t="s">
        <v>529</v>
      </c>
      <c r="B79" s="808"/>
      <c r="C79" s="808"/>
      <c r="D79" s="808"/>
      <c r="E79" s="808"/>
      <c r="F79" s="808"/>
      <c r="G79" s="808"/>
      <c r="H79" s="808"/>
      <c r="I79" s="808"/>
      <c r="J79" s="808"/>
      <c r="K79" s="808"/>
      <c r="L79" s="808"/>
      <c r="M79" s="808"/>
      <c r="N79" s="808"/>
      <c r="O79" s="808"/>
      <c r="P79" s="808"/>
      <c r="Q79" s="808"/>
      <c r="R79" s="808"/>
      <c r="S79" s="808"/>
      <c r="T79" s="808"/>
      <c r="U79" s="808"/>
      <c r="V79" s="808"/>
      <c r="W79" s="808"/>
      <c r="X79" s="808"/>
      <c r="Y79" s="808"/>
      <c r="Z79" s="495"/>
      <c r="AA79" s="495"/>
      <c r="AB79" s="495"/>
      <c r="AC79" s="495"/>
      <c r="AD79" s="825"/>
      <c r="AE79" s="825"/>
      <c r="AF79" s="825"/>
      <c r="AG79" s="825"/>
      <c r="AH79" s="825"/>
      <c r="AI79" s="809"/>
      <c r="AJ79" s="809"/>
      <c r="AK79" s="809"/>
      <c r="AL79" s="809"/>
      <c r="AM79" s="835"/>
      <c r="AN79" s="836"/>
      <c r="AO79" s="844"/>
      <c r="AP79" s="844"/>
      <c r="AQ79" s="810" t="s">
        <v>493</v>
      </c>
      <c r="AR79" s="837"/>
      <c r="AS79" s="838"/>
      <c r="AT79" s="810" t="s">
        <v>494</v>
      </c>
      <c r="AU79" s="837"/>
      <c r="AV79" s="838"/>
      <c r="AW79" s="810" t="s">
        <v>495</v>
      </c>
      <c r="AX79" s="810" t="s">
        <v>513</v>
      </c>
      <c r="AY79" s="13"/>
      <c r="AZ79" s="13"/>
      <c r="BA79" s="13"/>
      <c r="BB79" s="13"/>
    </row>
    <row r="80" spans="1:54" ht="6" customHeight="1" x14ac:dyDescent="0.15">
      <c r="A80" s="808"/>
      <c r="B80" s="808"/>
      <c r="C80" s="808"/>
      <c r="D80" s="808"/>
      <c r="E80" s="808"/>
      <c r="F80" s="808"/>
      <c r="G80" s="808"/>
      <c r="H80" s="808"/>
      <c r="I80" s="808"/>
      <c r="J80" s="808"/>
      <c r="K80" s="808"/>
      <c r="L80" s="808"/>
      <c r="M80" s="808"/>
      <c r="N80" s="808"/>
      <c r="O80" s="808"/>
      <c r="P80" s="808"/>
      <c r="Q80" s="808"/>
      <c r="R80" s="808"/>
      <c r="S80" s="808"/>
      <c r="T80" s="808"/>
      <c r="U80" s="808"/>
      <c r="V80" s="808"/>
      <c r="W80" s="808"/>
      <c r="X80" s="808"/>
      <c r="Y80" s="808"/>
      <c r="Z80" s="495"/>
      <c r="AA80" s="495"/>
      <c r="AB80" s="495"/>
      <c r="AC80" s="495"/>
      <c r="AD80" s="825"/>
      <c r="AE80" s="825"/>
      <c r="AF80" s="825"/>
      <c r="AG80" s="825"/>
      <c r="AH80" s="825"/>
      <c r="AI80" s="809"/>
      <c r="AJ80" s="809"/>
      <c r="AK80" s="809"/>
      <c r="AL80" s="809"/>
      <c r="AM80" s="836"/>
      <c r="AN80" s="836"/>
      <c r="AO80" s="844"/>
      <c r="AP80" s="844"/>
      <c r="AQ80" s="813"/>
      <c r="AR80" s="838"/>
      <c r="AS80" s="838"/>
      <c r="AT80" s="813"/>
      <c r="AU80" s="838"/>
      <c r="AV80" s="838"/>
      <c r="AW80" s="813"/>
      <c r="AX80" s="780"/>
      <c r="AY80" s="13"/>
      <c r="AZ80" s="13"/>
      <c r="BA80" s="13"/>
      <c r="BB80" s="13"/>
    </row>
    <row r="81" spans="1:54" ht="6" customHeight="1" x14ac:dyDescent="0.15">
      <c r="A81" s="808"/>
      <c r="B81" s="808"/>
      <c r="C81" s="808"/>
      <c r="D81" s="808"/>
      <c r="E81" s="808"/>
      <c r="F81" s="808"/>
      <c r="G81" s="808"/>
      <c r="H81" s="808"/>
      <c r="I81" s="808"/>
      <c r="J81" s="808"/>
      <c r="K81" s="808"/>
      <c r="L81" s="808"/>
      <c r="M81" s="808"/>
      <c r="N81" s="808"/>
      <c r="O81" s="808"/>
      <c r="P81" s="808"/>
      <c r="Q81" s="808"/>
      <c r="R81" s="808"/>
      <c r="S81" s="808"/>
      <c r="T81" s="808"/>
      <c r="U81" s="808"/>
      <c r="V81" s="808"/>
      <c r="W81" s="808"/>
      <c r="X81" s="808"/>
      <c r="Y81" s="808"/>
      <c r="Z81" s="495"/>
      <c r="AA81" s="495"/>
      <c r="AB81" s="495"/>
      <c r="AC81" s="495"/>
      <c r="AD81" s="825"/>
      <c r="AE81" s="825"/>
      <c r="AF81" s="825"/>
      <c r="AG81" s="825"/>
      <c r="AH81" s="825"/>
      <c r="AI81" s="809"/>
      <c r="AJ81" s="809"/>
      <c r="AK81" s="809"/>
      <c r="AL81" s="809"/>
      <c r="AM81" s="13"/>
      <c r="AN81" s="13"/>
      <c r="AO81" s="13"/>
      <c r="AP81" s="13"/>
      <c r="AQ81" s="13"/>
      <c r="AR81" s="13"/>
      <c r="AS81" s="13"/>
      <c r="AT81" s="13"/>
      <c r="AU81" s="13"/>
      <c r="AV81" s="13"/>
      <c r="AW81" s="13"/>
      <c r="AX81" s="13"/>
      <c r="AY81" s="13"/>
      <c r="AZ81" s="13"/>
      <c r="BA81" s="13"/>
      <c r="BB81" s="13"/>
    </row>
    <row r="82" spans="1:54" ht="6" customHeight="1" x14ac:dyDescent="0.15">
      <c r="A82" s="808" t="s">
        <v>530</v>
      </c>
      <c r="B82" s="808"/>
      <c r="C82" s="808"/>
      <c r="D82" s="808"/>
      <c r="E82" s="808"/>
      <c r="F82" s="808"/>
      <c r="G82" s="808"/>
      <c r="H82" s="808"/>
      <c r="I82" s="808"/>
      <c r="J82" s="808"/>
      <c r="K82" s="808"/>
      <c r="L82" s="808"/>
      <c r="M82" s="808"/>
      <c r="N82" s="808"/>
      <c r="O82" s="808"/>
      <c r="P82" s="808"/>
      <c r="Q82" s="808"/>
      <c r="R82" s="808"/>
      <c r="S82" s="808"/>
      <c r="T82" s="808"/>
      <c r="U82" s="808"/>
      <c r="V82" s="808"/>
      <c r="W82" s="808"/>
      <c r="X82" s="808"/>
      <c r="Y82" s="808"/>
      <c r="Z82" s="495"/>
      <c r="AA82" s="495"/>
      <c r="AB82" s="495"/>
      <c r="AC82" s="495"/>
      <c r="AD82" s="825"/>
      <c r="AE82" s="825"/>
      <c r="AF82" s="825"/>
      <c r="AG82" s="825"/>
      <c r="AH82" s="825"/>
      <c r="AI82" s="826" t="s">
        <v>515</v>
      </c>
      <c r="AJ82" s="809"/>
      <c r="AK82" s="809"/>
      <c r="AL82" s="809"/>
      <c r="AM82" s="45"/>
      <c r="AN82" s="45"/>
      <c r="AO82" s="45"/>
      <c r="AP82" s="45"/>
      <c r="AQ82" s="45"/>
      <c r="AR82" s="45"/>
      <c r="AS82" s="45"/>
      <c r="AT82" s="45"/>
      <c r="AU82" s="45"/>
      <c r="AV82" s="45"/>
      <c r="AW82" s="45"/>
      <c r="AX82" s="45"/>
      <c r="AY82" s="45"/>
      <c r="AZ82" s="45"/>
      <c r="BA82" s="45"/>
      <c r="BB82" s="45"/>
    </row>
    <row r="83" spans="1:54" ht="6" customHeight="1" x14ac:dyDescent="0.15">
      <c r="A83" s="808"/>
      <c r="B83" s="808"/>
      <c r="C83" s="808"/>
      <c r="D83" s="808"/>
      <c r="E83" s="808"/>
      <c r="F83" s="808"/>
      <c r="G83" s="808"/>
      <c r="H83" s="808"/>
      <c r="I83" s="808"/>
      <c r="J83" s="808"/>
      <c r="K83" s="808"/>
      <c r="L83" s="808"/>
      <c r="M83" s="808"/>
      <c r="N83" s="808"/>
      <c r="O83" s="808"/>
      <c r="P83" s="808"/>
      <c r="Q83" s="808"/>
      <c r="R83" s="808"/>
      <c r="S83" s="808"/>
      <c r="T83" s="808"/>
      <c r="U83" s="808"/>
      <c r="V83" s="808"/>
      <c r="W83" s="808"/>
      <c r="X83" s="808"/>
      <c r="Y83" s="808"/>
      <c r="Z83" s="495"/>
      <c r="AA83" s="495"/>
      <c r="AB83" s="495"/>
      <c r="AC83" s="495"/>
      <c r="AD83" s="825"/>
      <c r="AE83" s="825"/>
      <c r="AF83" s="825"/>
      <c r="AG83" s="825"/>
      <c r="AH83" s="825"/>
      <c r="AI83" s="809"/>
      <c r="AJ83" s="809"/>
      <c r="AK83" s="809"/>
      <c r="AL83" s="809"/>
      <c r="AM83" s="839"/>
      <c r="AN83" s="840"/>
      <c r="AO83" s="840"/>
      <c r="AP83" s="604" t="s">
        <v>516</v>
      </c>
      <c r="AQ83" s="839"/>
      <c r="AR83" s="840"/>
      <c r="AS83" s="840"/>
      <c r="AT83" s="604" t="s">
        <v>516</v>
      </c>
      <c r="AU83" s="839"/>
      <c r="AV83" s="840"/>
      <c r="AW83" s="840"/>
      <c r="AX83" s="45"/>
      <c r="AY83" s="45"/>
      <c r="AZ83" s="45"/>
      <c r="BA83" s="45"/>
      <c r="BB83" s="45"/>
    </row>
    <row r="84" spans="1:54" ht="6" customHeight="1" x14ac:dyDescent="0.15">
      <c r="A84" s="808"/>
      <c r="B84" s="808"/>
      <c r="C84" s="808"/>
      <c r="D84" s="808"/>
      <c r="E84" s="808"/>
      <c r="F84" s="808"/>
      <c r="G84" s="808"/>
      <c r="H84" s="808"/>
      <c r="I84" s="808"/>
      <c r="J84" s="808"/>
      <c r="K84" s="808"/>
      <c r="L84" s="808"/>
      <c r="M84" s="808"/>
      <c r="N84" s="808"/>
      <c r="O84" s="808"/>
      <c r="P84" s="808"/>
      <c r="Q84" s="808"/>
      <c r="R84" s="808"/>
      <c r="S84" s="808"/>
      <c r="T84" s="808"/>
      <c r="U84" s="808"/>
      <c r="V84" s="808"/>
      <c r="W84" s="808"/>
      <c r="X84" s="808"/>
      <c r="Y84" s="808"/>
      <c r="Z84" s="495"/>
      <c r="AA84" s="495"/>
      <c r="AB84" s="495"/>
      <c r="AC84" s="495"/>
      <c r="AD84" s="825"/>
      <c r="AE84" s="825"/>
      <c r="AF84" s="825"/>
      <c r="AG84" s="825"/>
      <c r="AH84" s="825"/>
      <c r="AI84" s="809"/>
      <c r="AJ84" s="809"/>
      <c r="AK84" s="809"/>
      <c r="AL84" s="809"/>
      <c r="AM84" s="840"/>
      <c r="AN84" s="840"/>
      <c r="AO84" s="840"/>
      <c r="AP84" s="783"/>
      <c r="AQ84" s="840"/>
      <c r="AR84" s="840"/>
      <c r="AS84" s="840"/>
      <c r="AT84" s="783"/>
      <c r="AU84" s="840"/>
      <c r="AV84" s="840"/>
      <c r="AW84" s="840"/>
      <c r="AX84" s="45"/>
      <c r="AY84" s="45"/>
      <c r="AZ84" s="45"/>
      <c r="BA84" s="45"/>
      <c r="BB84" s="45"/>
    </row>
    <row r="85" spans="1:54" ht="6" customHeight="1" x14ac:dyDescent="0.15">
      <c r="A85" s="808" t="s">
        <v>531</v>
      </c>
      <c r="B85" s="808"/>
      <c r="C85" s="808"/>
      <c r="D85" s="808"/>
      <c r="E85" s="808"/>
      <c r="F85" s="808"/>
      <c r="G85" s="808"/>
      <c r="H85" s="808"/>
      <c r="I85" s="808"/>
      <c r="J85" s="808"/>
      <c r="K85" s="808"/>
      <c r="L85" s="808"/>
      <c r="M85" s="808"/>
      <c r="N85" s="808"/>
      <c r="O85" s="808"/>
      <c r="P85" s="808"/>
      <c r="Q85" s="808"/>
      <c r="R85" s="808"/>
      <c r="S85" s="808"/>
      <c r="T85" s="808"/>
      <c r="U85" s="808"/>
      <c r="V85" s="808"/>
      <c r="W85" s="808"/>
      <c r="X85" s="808"/>
      <c r="Y85" s="808"/>
      <c r="Z85" s="495"/>
      <c r="AA85" s="495"/>
      <c r="AB85" s="495"/>
      <c r="AC85" s="495"/>
      <c r="AD85" s="825"/>
      <c r="AE85" s="825"/>
      <c r="AF85" s="825"/>
      <c r="AG85" s="825"/>
      <c r="AH85" s="825"/>
      <c r="AI85" s="809"/>
      <c r="AJ85" s="809"/>
      <c r="AK85" s="809"/>
      <c r="AL85" s="809"/>
      <c r="AM85" s="45"/>
      <c r="AN85" s="45"/>
      <c r="AO85" s="45"/>
      <c r="AP85" s="45"/>
      <c r="AQ85" s="45"/>
      <c r="AR85" s="45"/>
      <c r="AS85" s="45"/>
      <c r="AT85" s="45"/>
      <c r="AU85" s="45"/>
      <c r="AV85" s="45"/>
      <c r="AW85" s="45"/>
      <c r="AX85" s="45"/>
      <c r="AY85" s="45"/>
      <c r="AZ85" s="45"/>
      <c r="BA85" s="45"/>
      <c r="BB85" s="45"/>
    </row>
    <row r="86" spans="1:54" ht="6" customHeight="1" x14ac:dyDescent="0.15">
      <c r="A86" s="808"/>
      <c r="B86" s="808"/>
      <c r="C86" s="808"/>
      <c r="D86" s="808"/>
      <c r="E86" s="808"/>
      <c r="F86" s="808"/>
      <c r="G86" s="808"/>
      <c r="H86" s="808"/>
      <c r="I86" s="808"/>
      <c r="J86" s="808"/>
      <c r="K86" s="808"/>
      <c r="L86" s="808"/>
      <c r="M86" s="808"/>
      <c r="N86" s="808"/>
      <c r="O86" s="808"/>
      <c r="P86" s="808"/>
      <c r="Q86" s="808"/>
      <c r="R86" s="808"/>
      <c r="S86" s="808"/>
      <c r="T86" s="808"/>
      <c r="U86" s="808"/>
      <c r="V86" s="808"/>
      <c r="W86" s="808"/>
      <c r="X86" s="808"/>
      <c r="Y86" s="808"/>
      <c r="Z86" s="495"/>
      <c r="AA86" s="495"/>
      <c r="AB86" s="495"/>
      <c r="AC86" s="495"/>
      <c r="AD86" s="825"/>
      <c r="AE86" s="825"/>
      <c r="AF86" s="825"/>
      <c r="AG86" s="825"/>
      <c r="AH86" s="825"/>
      <c r="AI86" s="826" t="s">
        <v>518</v>
      </c>
      <c r="AJ86" s="809"/>
      <c r="AK86" s="809"/>
      <c r="AL86" s="809"/>
      <c r="AM86" s="45"/>
      <c r="AN86" s="45"/>
      <c r="AO86" s="45"/>
      <c r="AP86" s="45"/>
      <c r="AQ86" s="45"/>
      <c r="AR86" s="45"/>
      <c r="AS86" s="45"/>
      <c r="AT86" s="45"/>
      <c r="AU86" s="45"/>
      <c r="AV86" s="45"/>
      <c r="AW86" s="45"/>
      <c r="AX86" s="45"/>
      <c r="AY86" s="45"/>
      <c r="AZ86" s="45"/>
      <c r="BA86" s="45"/>
      <c r="BB86" s="45"/>
    </row>
    <row r="87" spans="1:54" ht="6" customHeight="1" x14ac:dyDescent="0.15">
      <c r="A87" s="808"/>
      <c r="B87" s="808"/>
      <c r="C87" s="808"/>
      <c r="D87" s="808"/>
      <c r="E87" s="808"/>
      <c r="F87" s="808"/>
      <c r="G87" s="808"/>
      <c r="H87" s="808"/>
      <c r="I87" s="808"/>
      <c r="J87" s="808"/>
      <c r="K87" s="808"/>
      <c r="L87" s="808"/>
      <c r="M87" s="808"/>
      <c r="N87" s="808"/>
      <c r="O87" s="808"/>
      <c r="P87" s="808"/>
      <c r="Q87" s="808"/>
      <c r="R87" s="808"/>
      <c r="S87" s="808"/>
      <c r="T87" s="808"/>
      <c r="U87" s="808"/>
      <c r="V87" s="808"/>
      <c r="W87" s="808"/>
      <c r="X87" s="808"/>
      <c r="Y87" s="808"/>
      <c r="Z87" s="495"/>
      <c r="AA87" s="495"/>
      <c r="AB87" s="495"/>
      <c r="AC87" s="495"/>
      <c r="AD87" s="825"/>
      <c r="AE87" s="825"/>
      <c r="AF87" s="825"/>
      <c r="AG87" s="825"/>
      <c r="AH87" s="825"/>
      <c r="AI87" s="809"/>
      <c r="AJ87" s="809"/>
      <c r="AK87" s="809"/>
      <c r="AL87" s="809"/>
      <c r="AM87" s="843"/>
      <c r="AN87" s="840"/>
      <c r="AO87" s="840"/>
      <c r="AP87" s="840"/>
      <c r="AQ87" s="840"/>
      <c r="AR87" s="840"/>
      <c r="AS87" s="840"/>
      <c r="AT87" s="840"/>
      <c r="AU87" s="840"/>
      <c r="AV87" s="840"/>
      <c r="AW87" s="840"/>
      <c r="AX87" s="604" t="s">
        <v>519</v>
      </c>
      <c r="AY87" s="45"/>
      <c r="AZ87" s="45"/>
      <c r="BA87" s="45"/>
      <c r="BB87" s="45"/>
    </row>
    <row r="88" spans="1:54" ht="6" customHeight="1" x14ac:dyDescent="0.15">
      <c r="A88" s="808" t="s">
        <v>532</v>
      </c>
      <c r="B88" s="808"/>
      <c r="C88" s="808"/>
      <c r="D88" s="808"/>
      <c r="E88" s="808"/>
      <c r="F88" s="808"/>
      <c r="G88" s="808"/>
      <c r="H88" s="808"/>
      <c r="I88" s="808"/>
      <c r="J88" s="808"/>
      <c r="K88" s="808"/>
      <c r="L88" s="808"/>
      <c r="M88" s="808"/>
      <c r="N88" s="808"/>
      <c r="O88" s="808"/>
      <c r="P88" s="808"/>
      <c r="Q88" s="808"/>
      <c r="R88" s="808"/>
      <c r="S88" s="808"/>
      <c r="T88" s="808"/>
      <c r="U88" s="808"/>
      <c r="V88" s="808"/>
      <c r="W88" s="808"/>
      <c r="X88" s="808"/>
      <c r="Y88" s="808"/>
      <c r="Z88" s="495"/>
      <c r="AA88" s="495"/>
      <c r="AB88" s="495"/>
      <c r="AC88" s="495"/>
      <c r="AD88" s="825"/>
      <c r="AE88" s="825"/>
      <c r="AF88" s="825"/>
      <c r="AG88" s="825"/>
      <c r="AH88" s="825"/>
      <c r="AI88" s="809"/>
      <c r="AJ88" s="809"/>
      <c r="AK88" s="809"/>
      <c r="AL88" s="809"/>
      <c r="AM88" s="840"/>
      <c r="AN88" s="840"/>
      <c r="AO88" s="840"/>
      <c r="AP88" s="840"/>
      <c r="AQ88" s="840"/>
      <c r="AR88" s="840"/>
      <c r="AS88" s="840"/>
      <c r="AT88" s="840"/>
      <c r="AU88" s="840"/>
      <c r="AV88" s="840"/>
      <c r="AW88" s="840"/>
      <c r="AX88" s="783"/>
      <c r="AY88" s="45"/>
      <c r="AZ88" s="45"/>
      <c r="BA88" s="45"/>
      <c r="BB88" s="45"/>
    </row>
    <row r="89" spans="1:54" ht="6" customHeight="1" x14ac:dyDescent="0.15">
      <c r="A89" s="808"/>
      <c r="B89" s="808"/>
      <c r="C89" s="808"/>
      <c r="D89" s="808"/>
      <c r="E89" s="808"/>
      <c r="F89" s="808"/>
      <c r="G89" s="808"/>
      <c r="H89" s="808"/>
      <c r="I89" s="808"/>
      <c r="J89" s="808"/>
      <c r="K89" s="808"/>
      <c r="L89" s="808"/>
      <c r="M89" s="808"/>
      <c r="N89" s="808"/>
      <c r="O89" s="808"/>
      <c r="P89" s="808"/>
      <c r="Q89" s="808"/>
      <c r="R89" s="808"/>
      <c r="S89" s="808"/>
      <c r="T89" s="808"/>
      <c r="U89" s="808"/>
      <c r="V89" s="808"/>
      <c r="W89" s="808"/>
      <c r="X89" s="808"/>
      <c r="Y89" s="808"/>
      <c r="Z89" s="495"/>
      <c r="AA89" s="495"/>
      <c r="AB89" s="495"/>
      <c r="AC89" s="495"/>
      <c r="AD89" s="841"/>
      <c r="AE89" s="841"/>
      <c r="AF89" s="841"/>
      <c r="AG89" s="841"/>
      <c r="AH89" s="841"/>
      <c r="AI89" s="809"/>
      <c r="AJ89" s="809"/>
      <c r="AK89" s="809"/>
      <c r="AL89" s="809"/>
      <c r="AM89" s="26"/>
      <c r="AN89" s="26"/>
      <c r="AO89" s="26"/>
      <c r="AP89" s="26"/>
      <c r="AQ89" s="26"/>
      <c r="AR89" s="26"/>
      <c r="AS89" s="26"/>
      <c r="AT89" s="26"/>
      <c r="AU89" s="26"/>
      <c r="AV89" s="26"/>
      <c r="AW89" s="26"/>
      <c r="AX89" s="26"/>
      <c r="AY89" s="45"/>
      <c r="AZ89" s="45"/>
      <c r="BA89" s="45"/>
      <c r="BB89" s="45"/>
    </row>
    <row r="90" spans="1:54" ht="6" customHeight="1" x14ac:dyDescent="0.15">
      <c r="A90" s="808"/>
      <c r="B90" s="808"/>
      <c r="C90" s="808"/>
      <c r="D90" s="808"/>
      <c r="E90" s="808"/>
      <c r="F90" s="808"/>
      <c r="G90" s="808"/>
      <c r="H90" s="808"/>
      <c r="I90" s="808"/>
      <c r="J90" s="808"/>
      <c r="K90" s="808"/>
      <c r="L90" s="808"/>
      <c r="M90" s="808"/>
      <c r="N90" s="808"/>
      <c r="O90" s="808"/>
      <c r="P90" s="808"/>
      <c r="Q90" s="808"/>
      <c r="R90" s="808"/>
      <c r="S90" s="808"/>
      <c r="T90" s="808"/>
      <c r="U90" s="808"/>
      <c r="V90" s="808"/>
      <c r="W90" s="808"/>
      <c r="X90" s="808"/>
      <c r="Y90" s="808"/>
      <c r="Z90" s="495"/>
      <c r="AA90" s="495"/>
      <c r="AB90" s="495"/>
      <c r="AC90" s="495"/>
      <c r="AD90" s="824" t="s">
        <v>533</v>
      </c>
      <c r="AE90" s="824"/>
      <c r="AF90" s="824"/>
      <c r="AG90" s="824"/>
      <c r="AH90" s="845"/>
      <c r="AI90" s="845"/>
      <c r="AJ90" s="845"/>
      <c r="AK90" s="845"/>
      <c r="AL90" s="823" t="s">
        <v>534</v>
      </c>
      <c r="AM90" s="823"/>
      <c r="AN90" s="823"/>
      <c r="AO90" s="823"/>
      <c r="AP90" s="824"/>
      <c r="AQ90" s="824"/>
      <c r="AR90" s="824"/>
      <c r="AS90" s="824"/>
      <c r="AT90" s="824" t="s">
        <v>535</v>
      </c>
      <c r="AU90" s="824"/>
      <c r="AV90" s="824"/>
      <c r="AW90" s="824"/>
      <c r="AX90" s="824"/>
      <c r="AY90" s="824"/>
      <c r="AZ90" s="824"/>
      <c r="BA90" s="824"/>
      <c r="BB90" s="824"/>
    </row>
    <row r="91" spans="1:54" ht="6" customHeight="1" x14ac:dyDescent="0.15">
      <c r="A91" s="808" t="s">
        <v>536</v>
      </c>
      <c r="B91" s="808"/>
      <c r="C91" s="808"/>
      <c r="D91" s="808"/>
      <c r="E91" s="808"/>
      <c r="F91" s="808"/>
      <c r="G91" s="808"/>
      <c r="H91" s="808"/>
      <c r="I91" s="808"/>
      <c r="J91" s="808"/>
      <c r="K91" s="808"/>
      <c r="L91" s="808"/>
      <c r="M91" s="808"/>
      <c r="N91" s="808"/>
      <c r="O91" s="808"/>
      <c r="P91" s="808"/>
      <c r="Q91" s="808"/>
      <c r="R91" s="808"/>
      <c r="S91" s="808"/>
      <c r="T91" s="808"/>
      <c r="U91" s="808"/>
      <c r="V91" s="808"/>
      <c r="W91" s="808"/>
      <c r="X91" s="808"/>
      <c r="Y91" s="808"/>
      <c r="Z91" s="495"/>
      <c r="AA91" s="495"/>
      <c r="AB91" s="495"/>
      <c r="AC91" s="495"/>
      <c r="AD91" s="824"/>
      <c r="AE91" s="824"/>
      <c r="AF91" s="824"/>
      <c r="AG91" s="824"/>
      <c r="AH91" s="845"/>
      <c r="AI91" s="845"/>
      <c r="AJ91" s="845"/>
      <c r="AK91" s="845"/>
      <c r="AL91" s="823"/>
      <c r="AM91" s="823"/>
      <c r="AN91" s="823"/>
      <c r="AO91" s="823"/>
      <c r="AP91" s="824"/>
      <c r="AQ91" s="824"/>
      <c r="AR91" s="824"/>
      <c r="AS91" s="824"/>
      <c r="AT91" s="824"/>
      <c r="AU91" s="824"/>
      <c r="AV91" s="824"/>
      <c r="AW91" s="824"/>
      <c r="AX91" s="824"/>
      <c r="AY91" s="824"/>
      <c r="AZ91" s="824"/>
      <c r="BA91" s="824"/>
      <c r="BB91" s="824"/>
    </row>
    <row r="92" spans="1:54" ht="6" customHeight="1" x14ac:dyDescent="0.15">
      <c r="A92" s="808"/>
      <c r="B92" s="808"/>
      <c r="C92" s="808"/>
      <c r="D92" s="808"/>
      <c r="E92" s="808"/>
      <c r="F92" s="808"/>
      <c r="G92" s="808"/>
      <c r="H92" s="808"/>
      <c r="I92" s="808"/>
      <c r="J92" s="808"/>
      <c r="K92" s="808"/>
      <c r="L92" s="808"/>
      <c r="M92" s="808"/>
      <c r="N92" s="808"/>
      <c r="O92" s="808"/>
      <c r="P92" s="808"/>
      <c r="Q92" s="808"/>
      <c r="R92" s="808"/>
      <c r="S92" s="808"/>
      <c r="T92" s="808"/>
      <c r="U92" s="808"/>
      <c r="V92" s="808"/>
      <c r="W92" s="808"/>
      <c r="X92" s="808"/>
      <c r="Y92" s="808"/>
      <c r="Z92" s="495"/>
      <c r="AA92" s="495"/>
      <c r="AB92" s="495"/>
      <c r="AC92" s="495"/>
      <c r="AD92" s="824"/>
      <c r="AE92" s="824"/>
      <c r="AF92" s="824"/>
      <c r="AG92" s="824"/>
      <c r="AH92" s="845"/>
      <c r="AI92" s="845"/>
      <c r="AJ92" s="845"/>
      <c r="AK92" s="845"/>
      <c r="AL92" s="823"/>
      <c r="AM92" s="823"/>
      <c r="AN92" s="823"/>
      <c r="AO92" s="823"/>
      <c r="AP92" s="824"/>
      <c r="AQ92" s="824"/>
      <c r="AR92" s="824"/>
      <c r="AS92" s="824"/>
      <c r="AT92" s="824"/>
      <c r="AU92" s="824"/>
      <c r="AV92" s="824"/>
      <c r="AW92" s="824"/>
      <c r="AX92" s="824"/>
      <c r="AY92" s="824"/>
      <c r="AZ92" s="824"/>
      <c r="BA92" s="824"/>
      <c r="BB92" s="824"/>
    </row>
    <row r="93" spans="1:54" ht="6" customHeight="1" x14ac:dyDescent="0.15">
      <c r="A93" s="808"/>
      <c r="B93" s="808"/>
      <c r="C93" s="808"/>
      <c r="D93" s="808"/>
      <c r="E93" s="808"/>
      <c r="F93" s="808"/>
      <c r="G93" s="808"/>
      <c r="H93" s="808"/>
      <c r="I93" s="808"/>
      <c r="J93" s="808"/>
      <c r="K93" s="808"/>
      <c r="L93" s="808"/>
      <c r="M93" s="808"/>
      <c r="N93" s="808"/>
      <c r="O93" s="808"/>
      <c r="P93" s="808"/>
      <c r="Q93" s="808"/>
      <c r="R93" s="808"/>
      <c r="S93" s="808"/>
      <c r="T93" s="808"/>
      <c r="U93" s="808"/>
      <c r="V93" s="808"/>
      <c r="W93" s="808"/>
      <c r="X93" s="808"/>
      <c r="Y93" s="808"/>
      <c r="Z93" s="495"/>
      <c r="AA93" s="495"/>
      <c r="AB93" s="495"/>
      <c r="AC93" s="495"/>
      <c r="AD93" s="824"/>
      <c r="AE93" s="824"/>
      <c r="AF93" s="824"/>
      <c r="AG93" s="824"/>
      <c r="AH93" s="845"/>
      <c r="AI93" s="845"/>
      <c r="AJ93" s="845"/>
      <c r="AK93" s="845"/>
      <c r="AL93" s="823"/>
      <c r="AM93" s="823"/>
      <c r="AN93" s="823"/>
      <c r="AO93" s="823"/>
      <c r="AP93" s="824"/>
      <c r="AQ93" s="824"/>
      <c r="AR93" s="824"/>
      <c r="AS93" s="824"/>
      <c r="AT93" s="824"/>
      <c r="AU93" s="824"/>
      <c r="AV93" s="824"/>
      <c r="AW93" s="824"/>
      <c r="AX93" s="824"/>
      <c r="AY93" s="824"/>
      <c r="AZ93" s="824"/>
      <c r="BA93" s="824"/>
      <c r="BB93" s="824"/>
    </row>
    <row r="94" spans="1:54" ht="6" customHeight="1" x14ac:dyDescent="0.15">
      <c r="A94" s="808" t="s">
        <v>537</v>
      </c>
      <c r="B94" s="808"/>
      <c r="C94" s="808"/>
      <c r="D94" s="808"/>
      <c r="E94" s="808"/>
      <c r="F94" s="808"/>
      <c r="G94" s="808"/>
      <c r="H94" s="808"/>
      <c r="I94" s="808"/>
      <c r="J94" s="808"/>
      <c r="K94" s="808"/>
      <c r="L94" s="808"/>
      <c r="M94" s="808"/>
      <c r="N94" s="808"/>
      <c r="O94" s="808"/>
      <c r="P94" s="808"/>
      <c r="Q94" s="808"/>
      <c r="R94" s="808"/>
      <c r="S94" s="808"/>
      <c r="T94" s="808"/>
      <c r="U94" s="808"/>
      <c r="V94" s="808"/>
      <c r="W94" s="808"/>
      <c r="X94" s="808"/>
      <c r="Y94" s="808"/>
      <c r="Z94" s="495"/>
      <c r="AA94" s="495"/>
      <c r="AB94" s="495"/>
      <c r="AC94" s="495"/>
      <c r="AD94" s="824"/>
      <c r="AE94" s="824"/>
      <c r="AF94" s="824"/>
      <c r="AG94" s="824"/>
      <c r="AH94" s="845"/>
      <c r="AI94" s="845"/>
      <c r="AJ94" s="845"/>
      <c r="AK94" s="845"/>
      <c r="AL94" s="823"/>
      <c r="AM94" s="823"/>
      <c r="AN94" s="823"/>
      <c r="AO94" s="823"/>
      <c r="AP94" s="824"/>
      <c r="AQ94" s="824"/>
      <c r="AR94" s="824"/>
      <c r="AS94" s="824"/>
      <c r="AT94" s="824"/>
      <c r="AU94" s="824"/>
      <c r="AV94" s="824"/>
      <c r="AW94" s="824"/>
      <c r="AX94" s="824"/>
      <c r="AY94" s="824"/>
      <c r="AZ94" s="824"/>
      <c r="BA94" s="824"/>
      <c r="BB94" s="824"/>
    </row>
    <row r="95" spans="1:54" ht="6" customHeight="1" x14ac:dyDescent="0.15">
      <c r="A95" s="808"/>
      <c r="B95" s="808"/>
      <c r="C95" s="808"/>
      <c r="D95" s="808"/>
      <c r="E95" s="808"/>
      <c r="F95" s="808"/>
      <c r="G95" s="808"/>
      <c r="H95" s="808"/>
      <c r="I95" s="808"/>
      <c r="J95" s="808"/>
      <c r="K95" s="808"/>
      <c r="L95" s="808"/>
      <c r="M95" s="808"/>
      <c r="N95" s="808"/>
      <c r="O95" s="808"/>
      <c r="P95" s="808"/>
      <c r="Q95" s="808"/>
      <c r="R95" s="808"/>
      <c r="S95" s="808"/>
      <c r="T95" s="808"/>
      <c r="U95" s="808"/>
      <c r="V95" s="808"/>
      <c r="W95" s="808"/>
      <c r="X95" s="808"/>
      <c r="Y95" s="808"/>
      <c r="Z95" s="495"/>
      <c r="AA95" s="495"/>
      <c r="AB95" s="495"/>
      <c r="AC95" s="495"/>
      <c r="AD95" s="824"/>
      <c r="AE95" s="824"/>
      <c r="AF95" s="824"/>
      <c r="AG95" s="824"/>
      <c r="AH95" s="845"/>
      <c r="AI95" s="845"/>
      <c r="AJ95" s="845"/>
      <c r="AK95" s="845"/>
      <c r="AL95" s="823"/>
      <c r="AM95" s="823"/>
      <c r="AN95" s="823"/>
      <c r="AO95" s="823"/>
      <c r="AP95" s="824"/>
      <c r="AQ95" s="824"/>
      <c r="AR95" s="824"/>
      <c r="AS95" s="824"/>
      <c r="AT95" s="824"/>
      <c r="AU95" s="824"/>
      <c r="AV95" s="824"/>
      <c r="AW95" s="824"/>
      <c r="AX95" s="824"/>
      <c r="AY95" s="824"/>
      <c r="AZ95" s="824"/>
      <c r="BA95" s="824"/>
      <c r="BB95" s="824"/>
    </row>
    <row r="96" spans="1:54" ht="6" customHeight="1" x14ac:dyDescent="0.15">
      <c r="A96" s="808"/>
      <c r="B96" s="808"/>
      <c r="C96" s="808"/>
      <c r="D96" s="808"/>
      <c r="E96" s="808"/>
      <c r="F96" s="808"/>
      <c r="G96" s="808"/>
      <c r="H96" s="808"/>
      <c r="I96" s="808"/>
      <c r="J96" s="808"/>
      <c r="K96" s="808"/>
      <c r="L96" s="808"/>
      <c r="M96" s="808"/>
      <c r="N96" s="808"/>
      <c r="O96" s="808"/>
      <c r="P96" s="808"/>
      <c r="Q96" s="808"/>
      <c r="R96" s="808"/>
      <c r="S96" s="808"/>
      <c r="T96" s="808"/>
      <c r="U96" s="808"/>
      <c r="V96" s="808"/>
      <c r="W96" s="808"/>
      <c r="X96" s="808"/>
      <c r="Y96" s="808"/>
      <c r="Z96" s="495"/>
      <c r="AA96" s="495"/>
      <c r="AB96" s="495"/>
      <c r="AC96" s="495"/>
      <c r="AD96" s="824"/>
      <c r="AE96" s="824"/>
      <c r="AF96" s="824"/>
      <c r="AG96" s="824"/>
      <c r="AH96" s="845"/>
      <c r="AI96" s="845"/>
      <c r="AJ96" s="845"/>
      <c r="AK96" s="845"/>
      <c r="AL96" s="823"/>
      <c r="AM96" s="823"/>
      <c r="AN96" s="823"/>
      <c r="AO96" s="823"/>
      <c r="AP96" s="824"/>
      <c r="AQ96" s="824"/>
      <c r="AR96" s="824"/>
      <c r="AS96" s="824"/>
      <c r="AT96" s="824"/>
      <c r="AU96" s="824"/>
      <c r="AV96" s="824"/>
      <c r="AW96" s="824"/>
      <c r="AX96" s="824"/>
      <c r="AY96" s="824"/>
      <c r="AZ96" s="824"/>
      <c r="BA96" s="824"/>
      <c r="BB96" s="824"/>
    </row>
  </sheetData>
  <mergeCells count="131">
    <mergeCell ref="AI86:AL89"/>
    <mergeCell ref="AM87:AW88"/>
    <mergeCell ref="AX87:AX88"/>
    <mergeCell ref="A55:Y57"/>
    <mergeCell ref="AI56:AL59"/>
    <mergeCell ref="AM57:AW58"/>
    <mergeCell ref="AM53:AW54"/>
    <mergeCell ref="AM44:AY47"/>
    <mergeCell ref="AZ44:BB47"/>
    <mergeCell ref="A61:Y63"/>
    <mergeCell ref="A67:Y69"/>
    <mergeCell ref="A70:Y72"/>
    <mergeCell ref="AI70:AL73"/>
    <mergeCell ref="AM70:BB73"/>
    <mergeCell ref="A73:Y75"/>
    <mergeCell ref="AI74:AL77"/>
    <mergeCell ref="AM74:BB77"/>
    <mergeCell ref="A76:Y78"/>
    <mergeCell ref="AO79:AP80"/>
    <mergeCell ref="AQ79:AQ80"/>
    <mergeCell ref="AR79:AS80"/>
    <mergeCell ref="A88:Y90"/>
    <mergeCell ref="AD90:AG96"/>
    <mergeCell ref="AH90:AK96"/>
    <mergeCell ref="AX90:BB96"/>
    <mergeCell ref="A91:Y93"/>
    <mergeCell ref="A94:Y96"/>
    <mergeCell ref="AI78:AL81"/>
    <mergeCell ref="A79:Y81"/>
    <mergeCell ref="AM79:AN80"/>
    <mergeCell ref="AT79:AT80"/>
    <mergeCell ref="AU79:AV80"/>
    <mergeCell ref="AW79:AW80"/>
    <mergeCell ref="AX79:AX80"/>
    <mergeCell ref="A82:Y84"/>
    <mergeCell ref="AI82:AL85"/>
    <mergeCell ref="AM83:AO84"/>
    <mergeCell ref="AP83:AP84"/>
    <mergeCell ref="AQ83:AS84"/>
    <mergeCell ref="AT83:AT84"/>
    <mergeCell ref="AU83:AW84"/>
    <mergeCell ref="A85:Y87"/>
    <mergeCell ref="AD62:AH89"/>
    <mergeCell ref="AI62:AL65"/>
    <mergeCell ref="AM62:BB65"/>
    <mergeCell ref="A64:Y66"/>
    <mergeCell ref="AI66:AL69"/>
    <mergeCell ref="AM66:BB69"/>
    <mergeCell ref="AL90:AO96"/>
    <mergeCell ref="AP90:AS96"/>
    <mergeCell ref="AT90:AW96"/>
    <mergeCell ref="A36:E40"/>
    <mergeCell ref="G36:Y40"/>
    <mergeCell ref="AD36:AH59"/>
    <mergeCell ref="AI36:AL39"/>
    <mergeCell ref="AM36:BB39"/>
    <mergeCell ref="AI40:AL43"/>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X57:AX58"/>
    <mergeCell ref="A58:Y60"/>
    <mergeCell ref="AD60:BB61"/>
    <mergeCell ref="A24:E28"/>
    <mergeCell ref="G24:G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H24:M25"/>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s>
  <phoneticPr fontId="32"/>
  <printOptions horizontalCentered="1" verticalCentered="1"/>
  <pageMargins left="0.23622047244094491" right="0.23622047244094491" top="0.74803149606299213" bottom="0.74803149606299213" header="0.31496062992125984" footer="0.31496062992125984"/>
  <pageSetup paperSize="9" scale="85" orientation="landscape"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F7DF2B-DA5F-4EC7-B06E-03FFE09F46AB}">
  <ds:schemaRefs>
    <ds:schemaRef ds:uri="http://purl.org/dc/terms/"/>
    <ds:schemaRef ds:uri="http://purl.org/dc/dcmitype/"/>
    <ds:schemaRef ds:uri="cf773b39-6df5-4b98-af6c-046cccf9cff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3ffb79a-95fa-458f-9206-79710ccae50d"/>
    <ds:schemaRef ds:uri="http://www.w3.org/XML/1998/namespace"/>
    <ds:schemaRef ds:uri="http://purl.org/dc/elements/1.1/"/>
    <ds:schemaRef ds:uri="c8224e7c-f8a7-4425-a6bb-0d3e4f2f9608"/>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AE016EA4-3ED4-417F-A7A4-B0EFBC64E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49</vt:i4>
      </vt:variant>
    </vt:vector>
  </HeadingPairs>
  <TitlesOfParts>
    <vt:vector size="65" baseType="lpstr">
      <vt:lpstr>01.入会申込書</vt:lpstr>
      <vt:lpstr>02.弁済業務保証金分担金納付書</vt:lpstr>
      <vt:lpstr>03.個人情報（全日）</vt:lpstr>
      <vt:lpstr>04.個人情報（保証）</vt:lpstr>
      <vt:lpstr>05.TRA入会申込書</vt:lpstr>
      <vt:lpstr>06.全日本不動産政治連盟入会申込書</vt:lpstr>
      <vt:lpstr>07.誓約書</vt:lpstr>
      <vt:lpstr>08.確約書</vt:lpstr>
      <vt:lpstr>09.連帯保証人届出書</vt:lpstr>
      <vt:lpstr>10.代表者届</vt:lpstr>
      <vt:lpstr>11.専任宅地建物取引士届</vt:lpstr>
      <vt:lpstr>12.近畿レインズ加入申込書</vt:lpstr>
      <vt:lpstr>13.アンケート・紹介者</vt:lpstr>
      <vt:lpstr>base</vt:lpstr>
      <vt:lpstr>daisei</vt:lpstr>
      <vt:lpstr>sentori</vt:lpstr>
      <vt:lpstr>branch_count</vt:lpstr>
      <vt:lpstr>capital</vt:lpstr>
      <vt:lpstr>daisei</vt:lpstr>
      <vt:lpstr>deposit_type</vt:lpstr>
      <vt:lpstr>email1</vt:lpstr>
      <vt:lpstr>email2</vt:lpstr>
      <vt:lpstr>gyosei_date</vt:lpstr>
      <vt:lpstr>hojin_kojin_type</vt:lpstr>
      <vt:lpstr>hojin_open_date</vt:lpstr>
      <vt:lpstr>industry</vt:lpstr>
      <vt:lpstr>input_date</vt:lpstr>
      <vt:lpstr>jug_count</vt:lpstr>
      <vt:lpstr>kojin_open_date</vt:lpstr>
      <vt:lpstr>license_app_date</vt:lpstr>
      <vt:lpstr>license_count</vt:lpstr>
      <vt:lpstr>license_date</vt:lpstr>
      <vt:lpstr>license_from</vt:lpstr>
      <vt:lpstr>license_nm</vt:lpstr>
      <vt:lpstr>license_no</vt:lpstr>
      <vt:lpstr>license_notice_flg</vt:lpstr>
      <vt:lpstr>license_receipt_no</vt:lpstr>
      <vt:lpstr>license_to</vt:lpstr>
      <vt:lpstr>minute_walk</vt:lpstr>
      <vt:lpstr>'01.入会申込書'!Print_Area</vt:lpstr>
      <vt:lpstr>'02.弁済業務保証金分担金納付書'!Print_Area</vt:lpstr>
      <vt:lpstr>'03.個人情報（全日）'!Print_Area</vt:lpstr>
      <vt:lpstr>'06.全日本不動産政治連盟入会申込書'!Print_Area</vt:lpstr>
      <vt:lpstr>'08.確約書'!Print_Area</vt:lpstr>
      <vt:lpstr>'09.連帯保証人届出書'!Print_Area</vt:lpstr>
      <vt:lpstr>'10.代表者届'!Print_Area</vt:lpstr>
      <vt:lpstr>'11.専任宅地建物取引士届'!Print_Area</vt:lpstr>
      <vt:lpstr>'12.近畿レインズ加入申込書'!Print_Area</vt:lpstr>
      <vt:lpstr>railway</vt:lpstr>
      <vt:lpstr>seirei_type</vt:lpstr>
      <vt:lpstr>sentori</vt:lpstr>
      <vt:lpstr>sentori_type</vt:lpstr>
      <vt:lpstr>shogo_kn</vt:lpstr>
      <vt:lpstr>shogo_nm</vt:lpstr>
      <vt:lpstr>station</vt:lpstr>
      <vt:lpstr>szt_bnt</vt:lpstr>
      <vt:lpstr>szt_cs</vt:lpstr>
      <vt:lpstr>szt_fax</vt:lpstr>
      <vt:lpstr>szt_skg</vt:lpstr>
      <vt:lpstr>szt_tat</vt:lpstr>
      <vt:lpstr>szt_tdfk</vt:lpstr>
      <vt:lpstr>szt_tel</vt:lpstr>
      <vt:lpstr>szt_zip</vt:lpstr>
      <vt:lpstr>tra_notice1</vt:lpstr>
      <vt:lpstr>tra_notice2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zennichikyoto_ms@outlook.jp</cp:lastModifiedBy>
  <cp:revision/>
  <cp:lastPrinted>2025-03-28T00:42:13Z</cp:lastPrinted>
  <dcterms:created xsi:type="dcterms:W3CDTF">2013-02-13T08:59:26Z</dcterms:created>
  <dcterms:modified xsi:type="dcterms:W3CDTF">2025-04-10T06:41:25Z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